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3" yWindow="65315" windowWidth="20212" windowHeight="11429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1,2'!$A$1:$Q$23</definedName>
    <definedName name="_xlnm.Print_Area" localSheetId="5">'CUADRO 1,3'!$A$1:$Q$25</definedName>
    <definedName name="_xlnm.Print_Area" localSheetId="6">'CUADRO 1,4'!$A$1:$Y$41</definedName>
    <definedName name="_xlnm.Print_Area" localSheetId="7">'CUADRO 1,5'!$A$3:$Y$44</definedName>
    <definedName name="_xlnm.Print_Area" localSheetId="9">'CUADRO 1,7'!$A$1:$Q$56</definedName>
    <definedName name="_xlnm.Print_Area" localSheetId="16">'CUADRO 1.10'!$A$1:$Z$69</definedName>
    <definedName name="_xlnm.Print_Area" localSheetId="17">'CUADRO 1.11'!$A$3:$Z$60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1.1A'!$A$1:$O$41</definedName>
    <definedName name="_xlnm.Print_Area" localSheetId="3">'CUADRO 1.1B'!$A$1:$O$41</definedName>
    <definedName name="_xlnm.Print_Area" localSheetId="8">'CUADRO 1.6'!$A$1:$R$60</definedName>
    <definedName name="_xlnm.Print_Area" localSheetId="10">'CUADRO 1.8'!$A$1:$Y$85</definedName>
    <definedName name="_xlnm.Print_Area" localSheetId="11">'CUADRO 1.8 B'!$A$3:$Y$52</definedName>
    <definedName name="_xlnm.Print_Area" localSheetId="12">'CUADRO 1.8 C'!$A$1:$Z$69</definedName>
    <definedName name="_xlnm.Print_Area" localSheetId="13">'CUADRO 1.9'!$A$1:$Y$60</definedName>
    <definedName name="_xlnm.Print_Area" localSheetId="14">'CUADRO 1.9 B'!$A$1:$Y$50</definedName>
    <definedName name="_xlnm.Print_Area" localSheetId="15">'CUADRO 1.9 C'!$A$1:$Z$76</definedName>
    <definedName name="_xlnm.Print_Area" localSheetId="0">'INDICE'!$A$1:$D$32</definedName>
    <definedName name="PAX_NACIONAL" localSheetId="5">'CUADRO 1,3'!$A$6:$N$22</definedName>
    <definedName name="PAX_NACIONAL" localSheetId="6">'CUADRO 1,4'!$A$6:$T$39</definedName>
    <definedName name="PAX_NACIONAL" localSheetId="7">'CUADRO 1,5'!$A$6:$T$42</definedName>
    <definedName name="PAX_NACIONAL" localSheetId="9">'CUADRO 1,7'!$A$6:$N$54</definedName>
    <definedName name="PAX_NACIONAL" localSheetId="16">'CUADRO 1.10'!$A$6:$U$65</definedName>
    <definedName name="PAX_NACIONAL" localSheetId="17">'CUADRO 1.11'!$A$6:$U$58</definedName>
    <definedName name="PAX_NACIONAL" localSheetId="18">'CUADRO 1.12'!$A$7:$U$21</definedName>
    <definedName name="PAX_NACIONAL" localSheetId="19">'CUADRO 1.13'!$A$6:$U$14</definedName>
    <definedName name="PAX_NACIONAL" localSheetId="8">'CUADRO 1.6'!$A$6:$N$58</definedName>
    <definedName name="PAX_NACIONAL" localSheetId="10">'CUADRO 1.8'!$A$6:$T$81</definedName>
    <definedName name="PAX_NACIONAL" localSheetId="11">'CUADRO 1.8 B'!$A$6:$T$49</definedName>
    <definedName name="PAX_NACIONAL" localSheetId="12">'CUADRO 1.8 C'!$A$6:$T$66</definedName>
    <definedName name="PAX_NACIONAL" localSheetId="13">'CUADRO 1.9'!$A$6:$T$56</definedName>
    <definedName name="PAX_NACIONAL" localSheetId="14">'CUADRO 1.9 B'!$A$6:$T$45</definedName>
    <definedName name="PAX_NACIONAL" localSheetId="15">'CUADRO 1.9 C'!$A$6:$T$71</definedName>
    <definedName name="PAX_NACIONAL">'CUADRO 1,2'!$A$6:$N$20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<sst xmlns="http://schemas.openxmlformats.org/spreadsheetml/2006/main" count="1596" uniqueCount="478">
  <si>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</si>
  <si>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</si>
  <si>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</si>
  <si>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</si>
  <si>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</si>
  <si>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</si>
  <si>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</si>
  <si>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</si>
  <si>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</si>
  <si>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</si>
  <si>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</si>
  <si>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</si>
  <si>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</si>
  <si>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</si>
  <si>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</si>
  <si>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</si>
  <si>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</si>
  <si>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</si>
  <si>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</si>
  <si>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</si>
  <si>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</si>
  <si>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</si>
  <si>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</si>
  <si>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</si>
  <si>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</si>
  <si>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</si>
  <si>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</si>
  <si>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</si>
  <si>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</si>
  <si>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</si>
  <si>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</si>
  <si>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</si>
  <si>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</si>
  <si>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</si>
  <si>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</si>
  <si>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</si>
  <si>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</si>
  <si>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</si>
  <si>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</si>
  <si>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</si>
  <si>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</si>
  <si>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</si>
  <si>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</si>
  <si>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</si>
  <si>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</si>
  <si>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</si>
  <si>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</si>
  <si>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</si>
  <si>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</si>
  <si>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</si>
  <si>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</si>
  <si>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</si>
  <si>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</si>
  <si>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</si>
  <si>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</si>
  <si>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</si>
  <si>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</si>
  <si>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</si>
  <si>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</si>
  <si>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</si>
  <si>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</si>
  <si>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</si>
  <si>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</si>
  <si>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</si>
  <si>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</si>
  <si>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</si>
  <si>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</si>
  <si>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</si>
  <si>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</si>
  <si>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</si>
  <si>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</si>
  <si>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</si>
  <si>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</si>
  <si>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</si>
  <si>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</si>
  <si>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</si>
  <si>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</si>
  <si>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</si>
  <si>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</si>
  <si>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</si>
  <si>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</si>
  <si>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</si>
  <si>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</si>
  <si>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</si>
  <si>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</si>
  <si>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</si>
  <si>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</si>
  <si>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</si>
  <si>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</si>
  <si>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</si>
  <si>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</si>
  <si>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</si>
  <si>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</si>
  <si>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</si>
  <si>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</si>
  <si>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</si>
  <si>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</si>
  <si>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</si>
  <si>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</si>
  <si>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</si>
  <si>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</si>
  <si>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</si>
  <si>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</si>
  <si>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</si>
  <si>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</si>
  <si>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</si>
  <si>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</si>
  <si>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</si>
  <si>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</si>
  <si>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</si>
  <si>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</si>
  <si>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</si>
  <si>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</si>
  <si>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</si>
  <si>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</si>
  <si>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</si>
  <si>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</si>
  <si>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</si>
  <si>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</si>
  <si>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</si>
  <si>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</si>
  <si>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</si>
  <si>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</si>
  <si>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</si>
  <si>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</si>
  <si>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</si>
  <si>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</si>
  <si>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</si>
  <si>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</si>
  <si>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</si>
  <si>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</si>
  <si>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</si>
  <si>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</si>
  <si>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</si>
  <si>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</si>
  <si>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</si>
  <si>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</si>
  <si>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</si>
  <si>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</si>
  <si>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</si>
  <si>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</si>
  <si>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</si>
  <si>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</si>
  <si>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Información provisional.</t>
  </si>
  <si>
    <t>Información provisional. *: Variación superior a 500%   **: Antes Aires.</t>
  </si>
  <si>
    <t xml:space="preserve">Información provisional.  </t>
  </si>
  <si>
    <t xml:space="preserve">Información provisional. *: Variación superior a 500%   . </t>
  </si>
  <si>
    <t>Fuente: Empresas Aéreas, Archivos Origen-Destino, Tráfico de Vuelos Charter, Tráfico de Aerotaixs.</t>
  </si>
  <si>
    <t>Boletín Origen-Destino Junio 2014</t>
  </si>
  <si>
    <t>Mayo</t>
  </si>
  <si>
    <t>Boletín Origen-Destino Agosto 2014</t>
  </si>
  <si>
    <t>Ene- Ago 2013</t>
  </si>
  <si>
    <t>Ene- Ago 2014</t>
  </si>
  <si>
    <t>Ago 2014 - Ago 2013</t>
  </si>
  <si>
    <t>Ene - Ago 2014 / Ene - Ago 2013</t>
  </si>
  <si>
    <t>Agosto 2014</t>
  </si>
  <si>
    <t>Agosto 2013</t>
  </si>
  <si>
    <t>Enero - Agosto 2014</t>
  </si>
  <si>
    <t>Enero - Agosto 2013</t>
  </si>
  <si>
    <t>Avianca</t>
  </si>
  <si>
    <t>Lan Colombia</t>
  </si>
  <si>
    <t>Fast Colombia</t>
  </si>
  <si>
    <t>Satena</t>
  </si>
  <si>
    <t>Easy Fly</t>
  </si>
  <si>
    <t>Copa Airlines Colombia</t>
  </si>
  <si>
    <t>Aer. Antioquia</t>
  </si>
  <si>
    <t>Searca</t>
  </si>
  <si>
    <t>Helicol</t>
  </si>
  <si>
    <t>Sarpa</t>
  </si>
  <si>
    <t>Taxcaldas</t>
  </si>
  <si>
    <t>Otras</t>
  </si>
  <si>
    <t>Aerosucre</t>
  </si>
  <si>
    <t>LAS</t>
  </si>
  <si>
    <t>Tampa</t>
  </si>
  <si>
    <t>Aer Caribe</t>
  </si>
  <si>
    <t>Selva</t>
  </si>
  <si>
    <t>Aliansa</t>
  </si>
  <si>
    <t>Air Colombia</t>
  </si>
  <si>
    <t>Sadelca</t>
  </si>
  <si>
    <t>Aerogal</t>
  </si>
  <si>
    <t>American</t>
  </si>
  <si>
    <t>Taca</t>
  </si>
  <si>
    <t>Jetblue</t>
  </si>
  <si>
    <t>Lan Peru</t>
  </si>
  <si>
    <t>Taca International Airlines S.A</t>
  </si>
  <si>
    <t>United Airlines</t>
  </si>
  <si>
    <t>Spirit Airlines</t>
  </si>
  <si>
    <t>Iberia</t>
  </si>
  <si>
    <t>Lacsa</t>
  </si>
  <si>
    <t>Lufthansa</t>
  </si>
  <si>
    <t>Delta</t>
  </si>
  <si>
    <t>Air France</t>
  </si>
  <si>
    <t>Copa</t>
  </si>
  <si>
    <t>Aeromexico</t>
  </si>
  <si>
    <t>Lan Airlines</t>
  </si>
  <si>
    <t>Conviasa</t>
  </si>
  <si>
    <t>Air Canada</t>
  </si>
  <si>
    <t>Tame</t>
  </si>
  <si>
    <t>Aerol. Argentinas</t>
  </si>
  <si>
    <t>Interjet</t>
  </si>
  <si>
    <t>TAP Portugal</t>
  </si>
  <si>
    <t>Insel Air</t>
  </si>
  <si>
    <t>Air Panama</t>
  </si>
  <si>
    <t>Cubana</t>
  </si>
  <si>
    <t>Centurion</t>
  </si>
  <si>
    <t>Linea A. Carguera de Col</t>
  </si>
  <si>
    <t>Ups</t>
  </si>
  <si>
    <t>Sky Lease I.</t>
  </si>
  <si>
    <t>Cargolux</t>
  </si>
  <si>
    <t>Martinair</t>
  </si>
  <si>
    <t>Absa</t>
  </si>
  <si>
    <t>Vensecar C.A.</t>
  </si>
  <si>
    <t>Florida West</t>
  </si>
  <si>
    <t>Mas Air</t>
  </si>
  <si>
    <t>Fedex</t>
  </si>
  <si>
    <t>Solar Cargo</t>
  </si>
  <si>
    <t>Dhl Aero Expreso, S.A.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</si>
  <si>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</si>
  <si>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</si>
  <si>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</si>
  <si>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</si>
  <si>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</si>
  <si>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</si>
  <si>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</si>
  <si>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BOG-ADZ-BOG</t>
  </si>
  <si>
    <t>BOG-CUC-BOG</t>
  </si>
  <si>
    <t>CTG-MDE-CTG</t>
  </si>
  <si>
    <t>BOG-MTR-BOG</t>
  </si>
  <si>
    <t>CLO-MDE-CLO</t>
  </si>
  <si>
    <t>BOG-EYP-BOG</t>
  </si>
  <si>
    <t>BAQ-MDE-BAQ</t>
  </si>
  <si>
    <t>CLO-CTG-CLO</t>
  </si>
  <si>
    <t>BOG-VUP-BOG</t>
  </si>
  <si>
    <t>ADZ-CLO-ADZ</t>
  </si>
  <si>
    <t>BOG-AXM-BOG</t>
  </si>
  <si>
    <t>BOG-NVA-BOG</t>
  </si>
  <si>
    <t>ADZ-MDE-ADZ</t>
  </si>
  <si>
    <t>EOH-UIB-EOH</t>
  </si>
  <si>
    <t>BOG-EJA-BOG</t>
  </si>
  <si>
    <t>APO-EOH-APO</t>
  </si>
  <si>
    <t>MDE-SMR-MDE</t>
  </si>
  <si>
    <t>BOG-MZL-BOG</t>
  </si>
  <si>
    <t>BOG-PSO-BOG</t>
  </si>
  <si>
    <t>CLO-BAQ-CLO</t>
  </si>
  <si>
    <t>BOG-LET-BOG</t>
  </si>
  <si>
    <t>CTG-PEI-CTG</t>
  </si>
  <si>
    <t>BOG-EOH-BOG</t>
  </si>
  <si>
    <t>BOG-RCH-BOG</t>
  </si>
  <si>
    <t>EOH-MTR-EOH</t>
  </si>
  <si>
    <t>BOG-IBE-BOG</t>
  </si>
  <si>
    <t>CLO-SMR-CLO</t>
  </si>
  <si>
    <t>EOH-PEI-EOH</t>
  </si>
  <si>
    <t>BOG-VVC-BOG</t>
  </si>
  <si>
    <t>BOG-PPN-BOG</t>
  </si>
  <si>
    <t>BOG-AUC-BOG</t>
  </si>
  <si>
    <t>BOG-UIB-BOG</t>
  </si>
  <si>
    <t>CUC-BGA-CUC</t>
  </si>
  <si>
    <t>ADZ-PEI-ADZ</t>
  </si>
  <si>
    <t>ADZ-CTG-ADZ</t>
  </si>
  <si>
    <t>ADZ-PVA-ADZ</t>
  </si>
  <si>
    <t>BOG-FLA-BOG</t>
  </si>
  <si>
    <t>CTG-BGA-CTG</t>
  </si>
  <si>
    <t>CLO-TCO-CLO</t>
  </si>
  <si>
    <t>CLO-PSO-CLO</t>
  </si>
  <si>
    <t>CAQ-EOH-CAQ</t>
  </si>
  <si>
    <t>BOG-CZU-BOG</t>
  </si>
  <si>
    <t>OTRAS</t>
  </si>
  <si>
    <t>ADZ-BGA-ADZ</t>
  </si>
  <si>
    <t>BOG-MIA-BOG</t>
  </si>
  <si>
    <t>BOG-FLL-BOG</t>
  </si>
  <si>
    <t>BOG-JFK-BOG</t>
  </si>
  <si>
    <t>MDE-MIA-MDE</t>
  </si>
  <si>
    <t>BOG-ORL-BOG</t>
  </si>
  <si>
    <t>CLO-MIA-CLO</t>
  </si>
  <si>
    <t>BOG-IAH-BOG</t>
  </si>
  <si>
    <t>MDE-FLL-MDE</t>
  </si>
  <si>
    <t>BOG-YYZ-BOG</t>
  </si>
  <si>
    <t>BAQ-MIA-BAQ</t>
  </si>
  <si>
    <t>BOG-ATL-BOG</t>
  </si>
  <si>
    <t>BOG-EWR-BOG</t>
  </si>
  <si>
    <t>BOG-DFW-BOG</t>
  </si>
  <si>
    <t>CTG-MIA-CTG</t>
  </si>
  <si>
    <t>BOG-IAD-BOG</t>
  </si>
  <si>
    <t>CTG-FLL-CTG</t>
  </si>
  <si>
    <t>MDE-JFK-MDE</t>
  </si>
  <si>
    <t>BOG-LAX-BOG</t>
  </si>
  <si>
    <t>PEI-JFK-PEI</t>
  </si>
  <si>
    <t>AXM-FLL-AXM</t>
  </si>
  <si>
    <t>MDE-EWR-MDE</t>
  </si>
  <si>
    <t>BOG-LIM-BOG</t>
  </si>
  <si>
    <t>BOG-UIO-BOG</t>
  </si>
  <si>
    <t>BOG-CCS-BOG</t>
  </si>
  <si>
    <t>BOG-GYE-BOG</t>
  </si>
  <si>
    <t>BOG-SCL-BOG</t>
  </si>
  <si>
    <t>BOG-BUE-BOG</t>
  </si>
  <si>
    <t>BOG-SAO-BOG</t>
  </si>
  <si>
    <t>BOG-GRU-BOG</t>
  </si>
  <si>
    <t>MDE-LIM-MDE</t>
  </si>
  <si>
    <t>MDE-UIO-MDE</t>
  </si>
  <si>
    <t>CLO-UIO-CLO</t>
  </si>
  <si>
    <t>BOG-RIO-BOG</t>
  </si>
  <si>
    <t>CLO-ESM-CLO</t>
  </si>
  <si>
    <t>BOG-MAD-BOG</t>
  </si>
  <si>
    <t>BOG-FRA-BOG</t>
  </si>
  <si>
    <t>BOG-CDG-BOG</t>
  </si>
  <si>
    <t>CLO-MAD-CLO</t>
  </si>
  <si>
    <t>BOG-BCN-BOG</t>
  </si>
  <si>
    <t>MDE-MAD-MDE</t>
  </si>
  <si>
    <t>BOG-LIS-BOG</t>
  </si>
  <si>
    <t>PEI-MAD-PEI</t>
  </si>
  <si>
    <t>CLO-BCN-CLO</t>
  </si>
  <si>
    <t>CTG-MAD-CTG</t>
  </si>
  <si>
    <t>BAQ-MAD-BAQ</t>
  </si>
  <si>
    <t>BOG-PTY-BOG</t>
  </si>
  <si>
    <t>BOG-MEX-BOG</t>
  </si>
  <si>
    <t>MDE-PTY-MDE</t>
  </si>
  <si>
    <t>CLO-PTY-CLO</t>
  </si>
  <si>
    <t>BOG-SJO-BOG</t>
  </si>
  <si>
    <t>BAQ-PTY-BAQ</t>
  </si>
  <si>
    <t>CTG-PTY-CTG</t>
  </si>
  <si>
    <t>ADZ-PTY-ADZ</t>
  </si>
  <si>
    <t>BOG-PUJ-BOG</t>
  </si>
  <si>
    <t>BOG-SDQ-BOG</t>
  </si>
  <si>
    <t>BGA-PTY-BGA</t>
  </si>
  <si>
    <t>BOG-AUA-BOG</t>
  </si>
  <si>
    <t>BOG-HAV-BOG</t>
  </si>
  <si>
    <t>BOG-CUR-BOG</t>
  </si>
  <si>
    <t>MDE-CUR-MDE</t>
  </si>
  <si>
    <t>CLO-AUA-CLO</t>
  </si>
  <si>
    <t>MDE-AUA-MDE</t>
  </si>
  <si>
    <t>ESTADOS UNIDOS</t>
  </si>
  <si>
    <t>CANADA</t>
  </si>
  <si>
    <t>PUERTO RICO</t>
  </si>
  <si>
    <t>ECUADOR</t>
  </si>
  <si>
    <t>PERU</t>
  </si>
  <si>
    <t>BRASIL</t>
  </si>
  <si>
    <t>CHILE</t>
  </si>
  <si>
    <t>VENEZUELA</t>
  </si>
  <si>
    <t>ARGENTINA</t>
  </si>
  <si>
    <t>BOLIVIA</t>
  </si>
  <si>
    <t>URUGUAY</t>
  </si>
  <si>
    <t>PARAGUAY</t>
  </si>
  <si>
    <t>ESPAÑA</t>
  </si>
  <si>
    <t>ALEMANIA</t>
  </si>
  <si>
    <t>FRANCIA</t>
  </si>
  <si>
    <t>INGLATERRA</t>
  </si>
  <si>
    <t>PORTUGAL</t>
  </si>
  <si>
    <t>ITALIA</t>
  </si>
  <si>
    <t>HOLANDA</t>
  </si>
  <si>
    <t>AUSTRALIA</t>
  </si>
  <si>
    <t>BELGICA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</si>
  <si>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</si>
  <si>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</si>
  <si>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</si>
  <si>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</si>
  <si>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</si>
  <si>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</si>
  <si>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</si>
  <si>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</si>
  <si>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</si>
  <si>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</si>
  <si>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>BOG-CPQ-BOG</t>
  </si>
  <si>
    <t>BOG-VLN-BOG</t>
  </si>
  <si>
    <t>MDE-CCS-MDE</t>
  </si>
  <si>
    <t>BOG-LUX-BOG</t>
  </si>
  <si>
    <t>BOG-AMS-BOG</t>
  </si>
  <si>
    <t>LUXEMBURGO</t>
  </si>
  <si>
    <t>BARBADOS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</si>
  <si>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</si>
  <si>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</si>
  <si>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</si>
  <si>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</si>
  <si>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</si>
  <si>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</si>
  <si>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</si>
  <si>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</si>
  <si>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</si>
  <si>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</si>
  <si>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</si>
  <si>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</si>
  <si>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 ANDRES - ISLA</t>
  </si>
  <si>
    <t>SAN ANDRES-GUSTAVO ROJAS PINILLA</t>
  </si>
  <si>
    <t>SANTA MARTA</t>
  </si>
  <si>
    <t>SANTA MARTA - SIMON BOLIVAR</t>
  </si>
  <si>
    <t>PEREIRA</t>
  </si>
  <si>
    <t>PEREIRA - MATECAÑAS</t>
  </si>
  <si>
    <t>CUCUTA</t>
  </si>
  <si>
    <t>CUCUTA - CAMILO DAZA</t>
  </si>
  <si>
    <t>MEDELLIN</t>
  </si>
  <si>
    <t>MEDELLIN - OLAYA HERRERA</t>
  </si>
  <si>
    <t>MONTERIA</t>
  </si>
  <si>
    <t>MONTERIA - LOS GARZONES</t>
  </si>
  <si>
    <t>EL YOPAL</t>
  </si>
  <si>
    <t>VALLEDUPAR</t>
  </si>
  <si>
    <t>VALLEDUPAR-ALFONSO LOPEZ P.</t>
  </si>
  <si>
    <t>QUIBDO</t>
  </si>
  <si>
    <t>QUIBDO - EL CARAÑO</t>
  </si>
  <si>
    <t>ARMENIA</t>
  </si>
  <si>
    <t>ARMENIA - EL EDEN</t>
  </si>
  <si>
    <t>NEIVA</t>
  </si>
  <si>
    <t>NEIVA - BENITO SALAS</t>
  </si>
  <si>
    <t>PASTO</t>
  </si>
  <si>
    <t>PASTO - ANTONIO NARIQO</t>
  </si>
  <si>
    <t>VILLAVICENCIO</t>
  </si>
  <si>
    <t>VANGUARDIA</t>
  </si>
  <si>
    <t>MANIZALES</t>
  </si>
  <si>
    <t>MANIZALES - LA NUBIA</t>
  </si>
  <si>
    <t>BARRANCABERMEJA</t>
  </si>
  <si>
    <t>BARRANCABERMEJA-YARIGUIES</t>
  </si>
  <si>
    <t>LETICIA</t>
  </si>
  <si>
    <t>LETICIA-ALFREDO VASQUEZ COBO</t>
  </si>
  <si>
    <t>CAREPA</t>
  </si>
  <si>
    <t>ANTONIO ROLDAN BETANCOURT</t>
  </si>
  <si>
    <t>IBAGUE</t>
  </si>
  <si>
    <t>IBAGUE - PERALES</t>
  </si>
  <si>
    <t>PUERTO GAITAN</t>
  </si>
  <si>
    <t>MORELIA</t>
  </si>
  <si>
    <t>RIOHACHA</t>
  </si>
  <si>
    <t>RIOHACHA-ALMIRANTE PADILLA</t>
  </si>
  <si>
    <t>ARAUCA - MUNICIPIO</t>
  </si>
  <si>
    <t>ARAUCA - SANTIAGO PEREZ QUIROZ</t>
  </si>
  <si>
    <t>POPAYAN</t>
  </si>
  <si>
    <t>POPAYAN - GMOLEON VALENCIA</t>
  </si>
  <si>
    <t>TUMACO</t>
  </si>
  <si>
    <t>TUMACO - LA FLORIDA</t>
  </si>
  <si>
    <t>FLORENCIA</t>
  </si>
  <si>
    <t>GUSTAVO ARTUNDUAGA PAREDES</t>
  </si>
  <si>
    <t>MAICAO</t>
  </si>
  <si>
    <t>JORGE ISAACS (ANTES LA MINA)</t>
  </si>
  <si>
    <t>PROVIDENCIA</t>
  </si>
  <si>
    <t>PROVIDENCIA- EL EMBRUJO</t>
  </si>
  <si>
    <t>PUERTO ASIS</t>
  </si>
  <si>
    <t>PUERTO ASIS - 3 DE MAYO</t>
  </si>
  <si>
    <t>BAHIA SOLANO</t>
  </si>
  <si>
    <t>BAHIA SOLANO - JOSE C. MUTIS</t>
  </si>
  <si>
    <t>COROZAL</t>
  </si>
  <si>
    <t>COROZAL - LAS BRUJAS</t>
  </si>
  <si>
    <t>LA MACARENA</t>
  </si>
  <si>
    <t>LA MACARENA - META</t>
  </si>
  <si>
    <t>PUERTO LEGUIZAMO</t>
  </si>
  <si>
    <t>CAUCASIA</t>
  </si>
  <si>
    <t>CAUCASIA- JUAN H. WHITE</t>
  </si>
  <si>
    <t>NUQUI</t>
  </si>
  <si>
    <t>NUQUI - REYES MURILLO</t>
  </si>
  <si>
    <t>PUERTO CARRENO</t>
  </si>
  <si>
    <t>CARREÑO-GERMAN OLANO</t>
  </si>
  <si>
    <t>GUAPI</t>
  </si>
  <si>
    <t>GUAPI - JUAN CASIANO</t>
  </si>
  <si>
    <t>MITU</t>
  </si>
  <si>
    <t>PUERTO INIRIDA</t>
  </si>
  <si>
    <t>PUERTO INIRIDA - CESAR GAVIRIA TRUJ</t>
  </si>
  <si>
    <t>URIBIA</t>
  </si>
  <si>
    <t>PUERTO BOLIVAR - PORTETE</t>
  </si>
  <si>
    <t>SAN JOSE DEL GUAVIARE</t>
  </si>
  <si>
    <t>LOMA DE CHIRIGUANA</t>
  </si>
  <si>
    <t>CALENTURITAS</t>
  </si>
  <si>
    <t>BUENAVENTURA</t>
  </si>
  <si>
    <t>BUENAVENTURA - GERARDO TOBAR LOPEZ</t>
  </si>
  <si>
    <t>TIBU</t>
  </si>
  <si>
    <t>MALAGA</t>
  </si>
  <si>
    <t>TOLU</t>
  </si>
  <si>
    <t>PUERTO BOYACA</t>
  </si>
  <si>
    <t>VELASQUEZ</t>
  </si>
  <si>
    <t>CUMARIBO</t>
  </si>
  <si>
    <t>EL BAGRE</t>
  </si>
  <si>
    <t>SAN VICENTE DEL CAGUAN</t>
  </si>
  <si>
    <t>SARAVENA-COLONIZADORES</t>
  </si>
  <si>
    <t>CARURU</t>
  </si>
  <si>
    <t>MIRAFLORES - GUAVIARE</t>
  </si>
  <si>
    <t>MIRAFLORES</t>
  </si>
  <si>
    <t>SOLANO</t>
  </si>
  <si>
    <t>REMEDIOS</t>
  </si>
  <si>
    <t>REMEDIOS OTU</t>
  </si>
  <si>
    <t>TARAIRA</t>
  </si>
  <si>
    <t>GUAINIA (BARRANCO MINAS)</t>
  </si>
  <si>
    <t>BARRANCO MINAS</t>
  </si>
  <si>
    <t>LA PEDRERA</t>
  </si>
  <si>
    <t>ARARACUARA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</si>
</sst>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688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8" xfId="60" applyFont="1" applyFill="1" applyBorder="1" applyAlignment="1">
      <alignment vertical="center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6" fillId="35" borderId="0" xfId="60" applyFont="1" applyFill="1" applyBorder="1" applyAlignment="1" applyProtection="1">
      <alignment horizontal="center" vertical="center"/>
      <protection/>
    </xf>
    <xf numFmtId="37" fontId="16" fillId="35" borderId="11" xfId="60" applyFont="1" applyFill="1" applyBorder="1" applyAlignment="1" applyProtection="1">
      <alignment vertical="center"/>
      <protection/>
    </xf>
    <xf numFmtId="37" fontId="16" fillId="35" borderId="14" xfId="60" applyFont="1" applyFill="1" applyBorder="1" applyAlignment="1" applyProtection="1">
      <alignment vertical="center"/>
      <protection/>
    </xf>
    <xf numFmtId="37" fontId="18" fillId="35" borderId="17" xfId="60" applyFont="1" applyFill="1" applyBorder="1">
      <alignment/>
      <protection/>
    </xf>
    <xf numFmtId="37" fontId="18" fillId="35" borderId="18" xfId="60" applyFont="1" applyFill="1" applyBorder="1">
      <alignment/>
      <protection/>
    </xf>
    <xf numFmtId="37" fontId="18" fillId="35" borderId="35" xfId="60" applyFont="1" applyFill="1" applyBorder="1">
      <alignment/>
      <protection/>
    </xf>
    <xf numFmtId="37" fontId="18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6" fillId="35" borderId="11" xfId="60" applyFont="1" applyFill="1" applyBorder="1" applyAlignment="1">
      <alignment vertical="center"/>
      <protection/>
    </xf>
    <xf numFmtId="37" fontId="16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16" fillId="35" borderId="35" xfId="60" applyFont="1" applyFill="1" applyBorder="1" applyAlignment="1">
      <alignment horizontal="centerContinuous" vertical="center"/>
      <protection/>
    </xf>
    <xf numFmtId="37" fontId="16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3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4" fillId="36" borderId="46" xfId="63" applyNumberFormat="1" applyFont="1" applyFill="1" applyBorder="1">
      <alignment/>
      <protection/>
    </xf>
    <xf numFmtId="3" fontId="24" fillId="36" borderId="47" xfId="63" applyNumberFormat="1" applyFont="1" applyFill="1" applyBorder="1">
      <alignment/>
      <protection/>
    </xf>
    <xf numFmtId="3" fontId="24" fillId="36" borderId="48" xfId="63" applyNumberFormat="1" applyFont="1" applyFill="1" applyBorder="1">
      <alignment/>
      <protection/>
    </xf>
    <xf numFmtId="10" fontId="24" fillId="36" borderId="49" xfId="63" applyNumberFormat="1" applyFont="1" applyFill="1" applyBorder="1">
      <alignment/>
      <protection/>
    </xf>
    <xf numFmtId="3" fontId="24" fillId="36" borderId="50" xfId="63" applyNumberFormat="1" applyFont="1" applyFill="1" applyBorder="1">
      <alignment/>
      <protection/>
    </xf>
    <xf numFmtId="3" fontId="24" fillId="36" borderId="51" xfId="63" applyNumberFormat="1" applyFont="1" applyFill="1" applyBorder="1">
      <alignment/>
      <protection/>
    </xf>
    <xf numFmtId="0" fontId="24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6" fillId="0" borderId="0" xfId="63" applyFont="1">
      <alignment/>
      <protection/>
    </xf>
    <xf numFmtId="2" fontId="26" fillId="37" borderId="46" xfId="63" applyNumberFormat="1" applyFont="1" applyFill="1" applyBorder="1">
      <alignment/>
      <protection/>
    </xf>
    <xf numFmtId="3" fontId="26" fillId="37" borderId="47" xfId="63" applyNumberFormat="1" applyFont="1" applyFill="1" applyBorder="1">
      <alignment/>
      <protection/>
    </xf>
    <xf numFmtId="3" fontId="26" fillId="37" borderId="48" xfId="63" applyNumberFormat="1" applyFont="1" applyFill="1" applyBorder="1">
      <alignment/>
      <protection/>
    </xf>
    <xf numFmtId="10" fontId="26" fillId="37" borderId="49" xfId="63" applyNumberFormat="1" applyFont="1" applyFill="1" applyBorder="1">
      <alignment/>
      <protection/>
    </xf>
    <xf numFmtId="0" fontId="26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7" fillId="0" borderId="0" xfId="57" applyFont="1" applyFill="1" applyAlignment="1">
      <alignment vertical="center"/>
      <protection/>
    </xf>
    <xf numFmtId="10" fontId="27" fillId="36" borderId="77" xfId="57" applyNumberFormat="1" applyFont="1" applyFill="1" applyBorder="1" applyAlignment="1">
      <alignment horizontal="right" vertical="center"/>
      <protection/>
    </xf>
    <xf numFmtId="3" fontId="27" fillId="36" borderId="78" xfId="57" applyNumberFormat="1" applyFont="1" applyFill="1" applyBorder="1" applyAlignment="1">
      <alignment vertical="center"/>
      <protection/>
    </xf>
    <xf numFmtId="3" fontId="27" fillId="36" borderId="79" xfId="57" applyNumberFormat="1" applyFont="1" applyFill="1" applyBorder="1" applyAlignment="1">
      <alignment vertical="center"/>
      <protection/>
    </xf>
    <xf numFmtId="3" fontId="27" fillId="36" borderId="80" xfId="57" applyNumberFormat="1" applyFont="1" applyFill="1" applyBorder="1" applyAlignment="1">
      <alignment vertical="center"/>
      <protection/>
    </xf>
    <xf numFmtId="3" fontId="27" fillId="36" borderId="81" xfId="57" applyNumberFormat="1" applyFont="1" applyFill="1" applyBorder="1" applyAlignment="1">
      <alignment vertical="center"/>
      <protection/>
    </xf>
    <xf numFmtId="165" fontId="27" fillId="36" borderId="82" xfId="57" applyNumberFormat="1" applyFont="1" applyFill="1" applyBorder="1" applyAlignment="1">
      <alignment vertical="center"/>
      <protection/>
    </xf>
    <xf numFmtId="3" fontId="27" fillId="36" borderId="83" xfId="57" applyNumberFormat="1" applyFont="1" applyFill="1" applyBorder="1" applyAlignment="1">
      <alignment vertical="center"/>
      <protection/>
    </xf>
    <xf numFmtId="10" fontId="27" fillId="36" borderId="82" xfId="57" applyNumberFormat="1" applyFont="1" applyFill="1" applyBorder="1" applyAlignment="1">
      <alignment horizontal="right" vertical="center"/>
      <protection/>
    </xf>
    <xf numFmtId="3" fontId="27" fillId="36" borderId="84" xfId="57" applyNumberFormat="1" applyFont="1" applyFill="1" applyBorder="1" applyAlignment="1">
      <alignment vertical="center"/>
      <protection/>
    </xf>
    <xf numFmtId="0" fontId="27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28" fillId="0" borderId="0" xfId="57" applyNumberFormat="1" applyFont="1" applyFill="1" applyAlignment="1">
      <alignment horizontal="center" vertical="center" wrapText="1"/>
      <protection/>
    </xf>
    <xf numFmtId="0" fontId="30" fillId="0" borderId="0" xfId="57" applyFont="1" applyFill="1">
      <alignment/>
      <protection/>
    </xf>
    <xf numFmtId="0" fontId="33" fillId="0" borderId="0" xfId="57" applyFont="1" applyFill="1" applyAlignment="1">
      <alignment vertical="center"/>
      <protection/>
    </xf>
    <xf numFmtId="10" fontId="33" fillId="36" borderId="77" xfId="57" applyNumberFormat="1" applyFont="1" applyFill="1" applyBorder="1" applyAlignment="1">
      <alignment horizontal="right" vertical="center"/>
      <protection/>
    </xf>
    <xf numFmtId="3" fontId="33" fillId="36" borderId="78" xfId="57" applyNumberFormat="1" applyFont="1" applyFill="1" applyBorder="1" applyAlignment="1">
      <alignment vertical="center"/>
      <protection/>
    </xf>
    <xf numFmtId="3" fontId="33" fillId="36" borderId="79" xfId="57" applyNumberFormat="1" applyFont="1" applyFill="1" applyBorder="1" applyAlignment="1">
      <alignment vertical="center"/>
      <protection/>
    </xf>
    <xf numFmtId="3" fontId="33" fillId="36" borderId="80" xfId="57" applyNumberFormat="1" applyFont="1" applyFill="1" applyBorder="1" applyAlignment="1">
      <alignment vertical="center"/>
      <protection/>
    </xf>
    <xf numFmtId="3" fontId="33" fillId="36" borderId="81" xfId="57" applyNumberFormat="1" applyFont="1" applyFill="1" applyBorder="1" applyAlignment="1">
      <alignment vertical="center"/>
      <protection/>
    </xf>
    <xf numFmtId="10" fontId="33" fillId="36" borderId="82" xfId="57" applyNumberFormat="1" applyFont="1" applyFill="1" applyBorder="1" applyAlignment="1">
      <alignment vertical="center"/>
      <protection/>
    </xf>
    <xf numFmtId="3" fontId="33" fillId="36" borderId="83" xfId="57" applyNumberFormat="1" applyFont="1" applyFill="1" applyBorder="1" applyAlignment="1">
      <alignment vertical="center"/>
      <protection/>
    </xf>
    <xf numFmtId="10" fontId="33" fillId="36" borderId="82" xfId="57" applyNumberFormat="1" applyFont="1" applyFill="1" applyBorder="1" applyAlignment="1">
      <alignment horizontal="right" vertical="center"/>
      <protection/>
    </xf>
    <xf numFmtId="3" fontId="33" fillId="36" borderId="84" xfId="57" applyNumberFormat="1" applyFont="1" applyFill="1" applyBorder="1" applyAlignment="1">
      <alignment vertical="center"/>
      <protection/>
    </xf>
    <xf numFmtId="0" fontId="33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3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6" fillId="0" borderId="0" xfId="64" applyFont="1">
      <alignment/>
      <protection/>
    </xf>
    <xf numFmtId="10" fontId="26" fillId="37" borderId="92" xfId="64" applyNumberFormat="1" applyFont="1" applyFill="1" applyBorder="1" applyAlignment="1">
      <alignment vertical="center"/>
      <protection/>
    </xf>
    <xf numFmtId="3" fontId="26" fillId="37" borderId="93" xfId="64" applyNumberFormat="1" applyFont="1" applyFill="1" applyBorder="1" applyAlignment="1">
      <alignment vertical="center"/>
      <protection/>
    </xf>
    <xf numFmtId="10" fontId="26" fillId="37" borderId="94" xfId="64" applyNumberFormat="1" applyFont="1" applyFill="1" applyBorder="1" applyAlignment="1">
      <alignment vertical="center"/>
      <protection/>
    </xf>
    <xf numFmtId="3" fontId="26" fillId="37" borderId="95" xfId="64" applyNumberFormat="1" applyFont="1" applyFill="1" applyBorder="1" applyAlignment="1">
      <alignment vertical="center"/>
      <protection/>
    </xf>
    <xf numFmtId="10" fontId="26" fillId="37" borderId="96" xfId="64" applyNumberFormat="1" applyFont="1" applyFill="1" applyBorder="1" applyAlignment="1">
      <alignment vertical="center"/>
      <protection/>
    </xf>
    <xf numFmtId="3" fontId="26" fillId="37" borderId="97" xfId="64" applyNumberFormat="1" applyFont="1" applyFill="1" applyBorder="1" applyAlignment="1">
      <alignment vertical="center"/>
      <protection/>
    </xf>
    <xf numFmtId="0" fontId="26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7" fillId="0" borderId="0" xfId="64" applyFont="1">
      <alignment/>
      <protection/>
    </xf>
    <xf numFmtId="10" fontId="30" fillId="37" borderId="99" xfId="64" applyNumberFormat="1" applyFont="1" applyFill="1" applyBorder="1">
      <alignment/>
      <protection/>
    </xf>
    <xf numFmtId="3" fontId="27" fillId="37" borderId="100" xfId="64" applyNumberFormat="1" applyFont="1" applyFill="1" applyBorder="1" applyAlignment="1">
      <alignment vertical="center"/>
      <protection/>
    </xf>
    <xf numFmtId="165" fontId="27" fillId="37" borderId="101" xfId="64" applyNumberFormat="1" applyFont="1" applyFill="1" applyBorder="1" applyAlignment="1">
      <alignment vertical="center"/>
      <protection/>
    </xf>
    <xf numFmtId="3" fontId="27" fillId="37" borderId="102" xfId="64" applyNumberFormat="1" applyFont="1" applyFill="1" applyBorder="1" applyAlignment="1">
      <alignment vertical="center"/>
      <protection/>
    </xf>
    <xf numFmtId="10" fontId="30" fillId="37" borderId="101" xfId="64" applyNumberFormat="1" applyFont="1" applyFill="1" applyBorder="1">
      <alignment/>
      <protection/>
    </xf>
    <xf numFmtId="3" fontId="27" fillId="37" borderId="103" xfId="64" applyNumberFormat="1" applyFont="1" applyFill="1" applyBorder="1" applyAlignment="1">
      <alignment vertical="center"/>
      <protection/>
    </xf>
    <xf numFmtId="0" fontId="27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6" fillId="0" borderId="0" xfId="57" applyFont="1" applyFill="1" applyAlignment="1">
      <alignment vertical="center"/>
      <protection/>
    </xf>
    <xf numFmtId="10" fontId="26" fillId="36" borderId="126" xfId="57" applyNumberFormat="1" applyFont="1" applyFill="1" applyBorder="1" applyAlignment="1">
      <alignment horizontal="right" vertical="center"/>
      <protection/>
    </xf>
    <xf numFmtId="3" fontId="26" fillId="36" borderId="127" xfId="57" applyNumberFormat="1" applyFont="1" applyFill="1" applyBorder="1" applyAlignment="1">
      <alignment vertical="center"/>
      <protection/>
    </xf>
    <xf numFmtId="3" fontId="26" fillId="36" borderId="128" xfId="57" applyNumberFormat="1" applyFont="1" applyFill="1" applyBorder="1" applyAlignment="1">
      <alignment vertical="center"/>
      <protection/>
    </xf>
    <xf numFmtId="3" fontId="26" fillId="36" borderId="129" xfId="57" applyNumberFormat="1" applyFont="1" applyFill="1" applyBorder="1" applyAlignment="1">
      <alignment vertical="center"/>
      <protection/>
    </xf>
    <xf numFmtId="9" fontId="26" fillId="36" borderId="130" xfId="57" applyNumberFormat="1" applyFont="1" applyFill="1" applyBorder="1" applyAlignment="1">
      <alignment vertical="center"/>
      <protection/>
    </xf>
    <xf numFmtId="0" fontId="26" fillId="36" borderId="131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2" xfId="57" applyNumberFormat="1" applyFont="1" applyFill="1" applyBorder="1">
      <alignment/>
      <protection/>
    </xf>
    <xf numFmtId="3" fontId="6" fillId="38" borderId="133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5" xfId="57" applyNumberFormat="1" applyFont="1" applyFill="1" applyBorder="1">
      <alignment/>
      <protection/>
    </xf>
    <xf numFmtId="3" fontId="6" fillId="38" borderId="136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8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7" fillId="8" borderId="126" xfId="57" applyNumberFormat="1" applyFont="1" applyFill="1" applyBorder="1" applyAlignment="1">
      <alignment horizontal="right" vertical="center"/>
      <protection/>
    </xf>
    <xf numFmtId="3" fontId="27" fillId="8" borderId="141" xfId="57" applyNumberFormat="1" applyFont="1" applyFill="1" applyBorder="1" applyAlignment="1">
      <alignment vertical="center"/>
      <protection/>
    </xf>
    <xf numFmtId="3" fontId="27" fillId="8" borderId="142" xfId="57" applyNumberFormat="1" applyFont="1" applyFill="1" applyBorder="1" applyAlignment="1">
      <alignment vertical="center"/>
      <protection/>
    </xf>
    <xf numFmtId="3" fontId="27" fillId="8" borderId="143" xfId="57" applyNumberFormat="1" applyFont="1" applyFill="1" applyBorder="1" applyAlignment="1">
      <alignment vertical="center"/>
      <protection/>
    </xf>
    <xf numFmtId="3" fontId="27" fillId="8" borderId="0" xfId="57" applyNumberFormat="1" applyFont="1" applyFill="1" applyBorder="1" applyAlignment="1">
      <alignment vertical="center"/>
      <protection/>
    </xf>
    <xf numFmtId="3" fontId="27" fillId="8" borderId="144" xfId="57" applyNumberFormat="1" applyFont="1" applyFill="1" applyBorder="1" applyAlignment="1">
      <alignment vertical="center"/>
      <protection/>
    </xf>
    <xf numFmtId="10" fontId="27" fillId="8" borderId="145" xfId="57" applyNumberFormat="1" applyFont="1" applyFill="1" applyBorder="1" applyAlignment="1">
      <alignment vertical="center"/>
      <protection/>
    </xf>
    <xf numFmtId="10" fontId="27" fillId="8" borderId="145" xfId="57" applyNumberFormat="1" applyFont="1" applyFill="1" applyBorder="1" applyAlignment="1">
      <alignment horizontal="right" vertical="center"/>
      <protection/>
    </xf>
    <xf numFmtId="0" fontId="27" fillId="8" borderId="146" xfId="57" applyNumberFormat="1" applyFont="1" applyFill="1" applyBorder="1" applyAlignment="1">
      <alignment vertical="center"/>
      <protection/>
    </xf>
    <xf numFmtId="0" fontId="27" fillId="37" borderId="146" xfId="57" applyNumberFormat="1" applyFont="1" applyFill="1" applyBorder="1" applyAlignment="1">
      <alignment vertical="center"/>
      <protection/>
    </xf>
    <xf numFmtId="3" fontId="12" fillId="38" borderId="136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6" fillId="36" borderId="147" xfId="57" applyNumberFormat="1" applyFont="1" applyFill="1" applyBorder="1" applyAlignment="1">
      <alignment horizontal="right" vertical="center"/>
      <protection/>
    </xf>
    <xf numFmtId="3" fontId="26" fillId="36" borderId="80" xfId="57" applyNumberFormat="1" applyFont="1" applyFill="1" applyBorder="1" applyAlignment="1">
      <alignment vertical="center"/>
      <protection/>
    </xf>
    <xf numFmtId="3" fontId="26" fillId="36" borderId="79" xfId="57" applyNumberFormat="1" applyFont="1" applyFill="1" applyBorder="1" applyAlignment="1">
      <alignment vertical="center"/>
      <protection/>
    </xf>
    <xf numFmtId="3" fontId="26" fillId="36" borderId="84" xfId="57" applyNumberFormat="1" applyFont="1" applyFill="1" applyBorder="1" applyAlignment="1">
      <alignment vertical="center"/>
      <protection/>
    </xf>
    <xf numFmtId="165" fontId="26" fillId="36" borderId="148" xfId="57" applyNumberFormat="1" applyFont="1" applyFill="1" applyBorder="1" applyAlignment="1">
      <alignment vertical="center"/>
      <protection/>
    </xf>
    <xf numFmtId="0" fontId="26" fillId="36" borderId="85" xfId="57" applyNumberFormat="1" applyFont="1" applyFill="1" applyBorder="1" applyAlignment="1">
      <alignment vertical="center"/>
      <protection/>
    </xf>
    <xf numFmtId="10" fontId="27" fillId="36" borderId="126" xfId="57" applyNumberFormat="1" applyFont="1" applyFill="1" applyBorder="1" applyAlignment="1">
      <alignment horizontal="right" vertical="center"/>
      <protection/>
    </xf>
    <xf numFmtId="3" fontId="27" fillId="36" borderId="143" xfId="57" applyNumberFormat="1" applyFont="1" applyFill="1" applyBorder="1" applyAlignment="1">
      <alignment vertical="center"/>
      <protection/>
    </xf>
    <xf numFmtId="3" fontId="27" fillId="36" borderId="142" xfId="57" applyNumberFormat="1" applyFont="1" applyFill="1" applyBorder="1" applyAlignment="1">
      <alignment vertical="center"/>
      <protection/>
    </xf>
    <xf numFmtId="3" fontId="27" fillId="36" borderId="0" xfId="57" applyNumberFormat="1" applyFont="1" applyFill="1" applyBorder="1" applyAlignment="1">
      <alignment vertical="center"/>
      <protection/>
    </xf>
    <xf numFmtId="3" fontId="27" fillId="36" borderId="144" xfId="57" applyNumberFormat="1" applyFont="1" applyFill="1" applyBorder="1" applyAlignment="1">
      <alignment vertical="center"/>
      <protection/>
    </xf>
    <xf numFmtId="0" fontId="27" fillId="36" borderId="14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7" fillId="36" borderId="145" xfId="57" applyNumberFormat="1" applyFont="1" applyFill="1" applyBorder="1" applyAlignment="1">
      <alignment vertical="center"/>
      <protection/>
    </xf>
    <xf numFmtId="0" fontId="36" fillId="0" borderId="0" xfId="56" applyFont="1" applyFill="1">
      <alignment/>
      <protection/>
    </xf>
    <xf numFmtId="0" fontId="37" fillId="0" borderId="0" xfId="56" applyFont="1" applyFill="1">
      <alignment/>
      <protection/>
    </xf>
    <xf numFmtId="0" fontId="111" fillId="3" borderId="36" xfId="56" applyFont="1" applyFill="1" applyBorder="1">
      <alignment/>
      <protection/>
    </xf>
    <xf numFmtId="0" fontId="112" fillId="3" borderId="35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2" fillId="3" borderId="17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1" fillId="3" borderId="18" xfId="56" applyFont="1" applyFill="1" applyBorder="1">
      <alignment/>
      <protection/>
    </xf>
    <xf numFmtId="0" fontId="111" fillId="3" borderId="149" xfId="56" applyFont="1" applyFill="1" applyBorder="1">
      <alignment/>
      <protection/>
    </xf>
    <xf numFmtId="0" fontId="112" fillId="3" borderId="75" xfId="56" applyFont="1" applyFill="1" applyBorder="1">
      <alignment/>
      <protection/>
    </xf>
    <xf numFmtId="17" fontId="37" fillId="0" borderId="0" xfId="56" applyNumberFormat="1" applyFont="1" applyFill="1">
      <alignment/>
      <protection/>
    </xf>
    <xf numFmtId="0" fontId="37" fillId="39" borderId="14" xfId="56" applyFont="1" applyFill="1" applyBorder="1">
      <alignment/>
      <protection/>
    </xf>
    <xf numFmtId="0" fontId="37" fillId="39" borderId="13" xfId="56" applyFont="1" applyFill="1" applyBorder="1">
      <alignment/>
      <protection/>
    </xf>
    <xf numFmtId="0" fontId="42" fillId="36" borderId="150" xfId="56" applyFont="1" applyFill="1" applyBorder="1">
      <alignment/>
      <protection/>
    </xf>
    <xf numFmtId="0" fontId="43" fillId="36" borderId="151" xfId="45" applyFont="1" applyFill="1" applyBorder="1" applyAlignment="1" applyProtection="1">
      <alignment horizontal="left" indent="1"/>
      <protection/>
    </xf>
    <xf numFmtId="0" fontId="42" fillId="3" borderId="152" xfId="56" applyFont="1" applyFill="1" applyBorder="1">
      <alignment/>
      <protection/>
    </xf>
    <xf numFmtId="0" fontId="43" fillId="3" borderId="111" xfId="45" applyFont="1" applyFill="1" applyBorder="1" applyAlignment="1" applyProtection="1">
      <alignment horizontal="left" indent="1"/>
      <protection/>
    </xf>
    <xf numFmtId="0" fontId="42" fillId="36" borderId="152" xfId="56" applyFont="1" applyFill="1" applyBorder="1">
      <alignment/>
      <protection/>
    </xf>
    <xf numFmtId="0" fontId="43" fillId="36" borderId="111" xfId="45" applyFont="1" applyFill="1" applyBorder="1" applyAlignment="1" applyProtection="1">
      <alignment horizontal="left" indent="1"/>
      <protection/>
    </xf>
    <xf numFmtId="0" fontId="43" fillId="36" borderId="91" xfId="45" applyFont="1" applyFill="1" applyBorder="1" applyAlignment="1" applyProtection="1">
      <alignment horizontal="left" indent="1"/>
      <protection/>
    </xf>
    <xf numFmtId="0" fontId="116" fillId="7" borderId="153" xfId="59" applyFont="1" applyFill="1" applyBorder="1">
      <alignment/>
      <protection/>
    </xf>
    <xf numFmtId="0" fontId="116" fillId="7" borderId="0" xfId="59" applyFont="1" applyFill="1">
      <alignment/>
      <protection/>
    </xf>
    <xf numFmtId="0" fontId="117" fillId="7" borderId="154" xfId="59" applyFont="1" applyFill="1" applyBorder="1" applyAlignment="1">
      <alignment/>
      <protection/>
    </xf>
    <xf numFmtId="0" fontId="118" fillId="7" borderId="141" xfId="59" applyFont="1" applyFill="1" applyBorder="1" applyAlignment="1">
      <alignment/>
      <protection/>
    </xf>
    <xf numFmtId="0" fontId="119" fillId="7" borderId="154" xfId="59" applyFont="1" applyFill="1" applyBorder="1" applyAlignment="1">
      <alignment/>
      <protection/>
    </xf>
    <xf numFmtId="0" fontId="120" fillId="7" borderId="141" xfId="59" applyFont="1" applyFill="1" applyBorder="1" applyAlignment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 applyAlignment="1">
      <alignment horizontal="left" indent="1"/>
      <protection/>
    </xf>
    <xf numFmtId="37" fontId="12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3" fillId="0" borderId="111" xfId="45" applyFont="1" applyFill="1" applyBorder="1" applyAlignment="1" applyProtection="1">
      <alignment horizontal="left" indent="1"/>
      <protection/>
    </xf>
    <xf numFmtId="0" fontId="43" fillId="0" borderId="155" xfId="45" applyFont="1" applyFill="1" applyBorder="1" applyAlignment="1" applyProtection="1">
      <alignment horizontal="left" indent="1"/>
      <protection/>
    </xf>
    <xf numFmtId="0" fontId="27" fillId="36" borderId="79" xfId="57" applyNumberFormat="1" applyFont="1" applyFill="1" applyBorder="1" applyAlignment="1">
      <alignment vertical="center"/>
      <protection/>
    </xf>
    <xf numFmtId="0" fontId="6" fillId="0" borderId="156" xfId="57" applyFont="1" applyFill="1" applyBorder="1">
      <alignment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37" fontId="125" fillId="7" borderId="0" xfId="61" applyFont="1" applyFill="1" applyAlignment="1">
      <alignment horizontal="left" indent="1"/>
      <protection/>
    </xf>
    <xf numFmtId="37" fontId="126" fillId="7" borderId="0" xfId="61" applyFont="1" applyFill="1">
      <alignment/>
      <protection/>
    </xf>
    <xf numFmtId="0" fontId="40" fillId="4" borderId="160" xfId="58" applyFont="1" applyFill="1" applyBorder="1">
      <alignment/>
      <protection/>
    </xf>
    <xf numFmtId="0" fontId="41" fillId="4" borderId="161" xfId="45" applyFont="1" applyFill="1" applyBorder="1" applyAlignment="1" applyProtection="1">
      <alignment horizontal="left" indent="1"/>
      <protection/>
    </xf>
    <xf numFmtId="0" fontId="43" fillId="3" borderId="162" xfId="45" applyFont="1" applyFill="1" applyBorder="1" applyAlignment="1" applyProtection="1">
      <alignment horizontal="left" indent="1"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45" applyFont="1" applyFill="1" applyAlignment="1" applyProtection="1">
      <alignment/>
      <protection/>
    </xf>
    <xf numFmtId="37" fontId="46" fillId="0" borderId="0" xfId="60" applyFont="1">
      <alignment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" fontId="6" fillId="36" borderId="163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3" fillId="0" borderId="0" xfId="60" applyFont="1">
      <alignment/>
      <protection/>
    </xf>
    <xf numFmtId="10" fontId="27" fillId="36" borderId="154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7" fillId="36" borderId="164" xfId="57" applyNumberFormat="1" applyFont="1" applyFill="1" applyBorder="1" applyAlignment="1">
      <alignment vertical="center"/>
      <protection/>
    </xf>
    <xf numFmtId="3" fontId="12" fillId="38" borderId="165" xfId="57" applyNumberFormat="1" applyFont="1" applyFill="1" applyBorder="1" applyAlignment="1">
      <alignment vertical="center"/>
      <protection/>
    </xf>
    <xf numFmtId="3" fontId="3" fillId="0" borderId="152" xfId="57" applyNumberFormat="1" applyFont="1" applyFill="1" applyBorder="1">
      <alignment/>
      <protection/>
    </xf>
    <xf numFmtId="3" fontId="3" fillId="0" borderId="166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4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7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8" xfId="60" applyNumberFormat="1" applyFont="1" applyFill="1" applyBorder="1" applyAlignment="1">
      <alignment horizontal="right"/>
      <protection/>
    </xf>
    <xf numFmtId="2" fontId="6" fillId="0" borderId="168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5" fillId="0" borderId="0" xfId="60" applyFont="1">
      <alignment/>
      <protection/>
    </xf>
    <xf numFmtId="165" fontId="27" fillId="36" borderId="154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7" fillId="37" borderId="144" xfId="57" applyNumberFormat="1" applyFont="1" applyFill="1" applyBorder="1" applyAlignment="1">
      <alignment vertical="center"/>
      <protection/>
    </xf>
    <xf numFmtId="3" fontId="27" fillId="37" borderId="0" xfId="57" applyNumberFormat="1" applyFont="1" applyFill="1" applyBorder="1" applyAlignment="1">
      <alignment vertical="center"/>
      <protection/>
    </xf>
    <xf numFmtId="3" fontId="27" fillId="37" borderId="143" xfId="57" applyNumberFormat="1" applyFont="1" applyFill="1" applyBorder="1" applyAlignment="1">
      <alignment vertical="center"/>
      <protection/>
    </xf>
    <xf numFmtId="165" fontId="27" fillId="37" borderId="145" xfId="57" applyNumberFormat="1" applyFont="1" applyFill="1" applyBorder="1" applyAlignment="1">
      <alignment vertical="center"/>
      <protection/>
    </xf>
    <xf numFmtId="10" fontId="27" fillId="37" borderId="126" xfId="57" applyNumberFormat="1" applyFont="1" applyFill="1" applyBorder="1" applyAlignment="1">
      <alignment horizontal="right" vertical="center"/>
      <protection/>
    </xf>
    <xf numFmtId="3" fontId="12" fillId="0" borderId="169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6" fillId="36" borderId="170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1" xfId="60" applyNumberFormat="1" applyFont="1" applyFill="1" applyBorder="1">
      <alignment/>
      <protection/>
    </xf>
    <xf numFmtId="3" fontId="3" fillId="0" borderId="171" xfId="60" applyNumberFormat="1" applyFont="1" applyFill="1" applyBorder="1" applyAlignment="1">
      <alignment horizontal="right"/>
      <protection/>
    </xf>
    <xf numFmtId="37" fontId="3" fillId="0" borderId="163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1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1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136" fillId="40" borderId="172" xfId="46" applyNumberFormat="1" applyFont="1" applyFill="1" applyBorder="1" applyAlignment="1">
      <alignment/>
    </xf>
    <xf numFmtId="0" fontId="42" fillId="0" borderId="152" xfId="56" applyFont="1" applyFill="1" applyBorder="1">
      <alignment/>
      <protection/>
    </xf>
    <xf numFmtId="0" fontId="42" fillId="0" borderId="173" xfId="56" applyFont="1" applyFill="1" applyBorder="1">
      <alignment/>
      <protection/>
    </xf>
    <xf numFmtId="3" fontId="3" fillId="0" borderId="174" xfId="57" applyNumberFormat="1" applyFont="1" applyFill="1" applyBorder="1">
      <alignment/>
      <protection/>
    </xf>
    <xf numFmtId="37" fontId="45" fillId="40" borderId="175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37" fontId="13" fillId="35" borderId="176" xfId="60" applyFont="1" applyFill="1" applyBorder="1" applyAlignment="1" applyProtection="1">
      <alignment horizontal="center"/>
      <protection/>
    </xf>
    <xf numFmtId="0" fontId="3" fillId="0" borderId="177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10" fontId="26" fillId="36" borderId="178" xfId="57" applyNumberFormat="1" applyFont="1" applyFill="1" applyBorder="1" applyAlignment="1">
      <alignment horizontal="right" vertical="center"/>
      <protection/>
    </xf>
    <xf numFmtId="0" fontId="3" fillId="0" borderId="62" xfId="64" applyNumberFormat="1" applyFont="1" applyBorder="1">
      <alignment/>
      <protection/>
    </xf>
    <xf numFmtId="3" fontId="3" fillId="0" borderId="59" xfId="64" applyNumberFormat="1" applyFont="1" applyBorder="1">
      <alignment/>
      <protection/>
    </xf>
    <xf numFmtId="3" fontId="3" fillId="0" borderId="179" xfId="64" applyNumberFormat="1" applyFont="1" applyBorder="1">
      <alignment/>
      <protection/>
    </xf>
    <xf numFmtId="10" fontId="3" fillId="0" borderId="179" xfId="64" applyNumberFormat="1" applyFont="1" applyBorder="1">
      <alignment/>
      <protection/>
    </xf>
    <xf numFmtId="3" fontId="3" fillId="0" borderId="61" xfId="64" applyNumberFormat="1" applyFont="1" applyBorder="1">
      <alignment/>
      <protection/>
    </xf>
    <xf numFmtId="10" fontId="3" fillId="0" borderId="180" xfId="64" applyNumberFormat="1" applyFont="1" applyBorder="1">
      <alignment/>
      <protection/>
    </xf>
    <xf numFmtId="10" fontId="3" fillId="0" borderId="155" xfId="64" applyNumberFormat="1" applyFont="1" applyBorder="1">
      <alignment/>
      <protection/>
    </xf>
    <xf numFmtId="37" fontId="32" fillId="40" borderId="175" xfId="46" applyNumberFormat="1" applyFont="1" applyFill="1" applyBorder="1" applyAlignment="1">
      <alignment/>
    </xf>
    <xf numFmtId="37" fontId="32" fillId="40" borderId="172" xfId="46" applyNumberFormat="1" applyFont="1" applyFill="1" applyBorder="1" applyAlignment="1">
      <alignment/>
    </xf>
    <xf numFmtId="0" fontId="3" fillId="33" borderId="0" xfId="57" applyFont="1" applyFill="1">
      <alignment/>
      <protection/>
    </xf>
    <xf numFmtId="37" fontId="32" fillId="33" borderId="0" xfId="46" applyNumberFormat="1" applyFont="1" applyFill="1" applyBorder="1" applyAlignment="1">
      <alignment horizontal="center"/>
    </xf>
    <xf numFmtId="0" fontId="10" fillId="0" borderId="0" xfId="56" applyFont="1" applyFill="1">
      <alignment/>
      <protection/>
    </xf>
    <xf numFmtId="0" fontId="7" fillId="0" borderId="0" xfId="56" applyFont="1" applyFill="1">
      <alignment/>
      <protection/>
    </xf>
    <xf numFmtId="49" fontId="23" fillId="0" borderId="0" xfId="63" applyNumberFormat="1" applyFont="1">
      <alignment/>
      <protection/>
    </xf>
    <xf numFmtId="49" fontId="3" fillId="0" borderId="0" xfId="63" applyNumberFormat="1" applyFont="1">
      <alignment/>
      <protection/>
    </xf>
    <xf numFmtId="49" fontId="14" fillId="0" borderId="0" xfId="63" applyNumberFormat="1" applyFont="1" applyAlignment="1">
      <alignment horizontal="center" vertical="center" wrapText="1"/>
      <protection/>
    </xf>
    <xf numFmtId="37" fontId="137" fillId="0" borderId="0" xfId="60" applyFont="1" applyFill="1" applyBorder="1" applyAlignment="1" applyProtection="1">
      <alignment horizontal="left"/>
      <protection/>
    </xf>
    <xf numFmtId="37" fontId="138" fillId="0" borderId="0" xfId="60" applyFont="1" applyFill="1" applyBorder="1" applyAlignment="1" applyProtection="1">
      <alignment horizontal="left"/>
      <protection/>
    </xf>
    <xf numFmtId="37" fontId="137" fillId="0" borderId="25" xfId="60" applyFont="1" applyFill="1" applyBorder="1" applyAlignment="1" applyProtection="1">
      <alignment horizontal="left"/>
      <protection/>
    </xf>
    <xf numFmtId="37" fontId="137" fillId="0" borderId="0" xfId="60" applyFont="1" applyFill="1" applyBorder="1" applyAlignment="1" applyProtection="1">
      <alignment horizontal="left" vertical="center"/>
      <protection/>
    </xf>
    <xf numFmtId="37" fontId="139" fillId="0" borderId="18" xfId="60" applyFont="1" applyFill="1" applyBorder="1" applyAlignment="1" applyProtection="1">
      <alignment horizontal="center" vertical="center"/>
      <protection/>
    </xf>
    <xf numFmtId="3" fontId="3" fillId="0" borderId="0" xfId="57" applyNumberFormat="1" applyFont="1" applyFill="1">
      <alignment/>
      <protection/>
    </xf>
    <xf numFmtId="0" fontId="38" fillId="39" borderId="181" xfId="56" applyFont="1" applyFill="1" applyBorder="1" applyAlignment="1">
      <alignment horizontal="center"/>
      <protection/>
    </xf>
    <xf numFmtId="0" fontId="38" fillId="39" borderId="182" xfId="56" applyFont="1" applyFill="1" applyBorder="1" applyAlignment="1">
      <alignment horizontal="center"/>
      <protection/>
    </xf>
    <xf numFmtId="0" fontId="140" fillId="39" borderId="18" xfId="56" applyFont="1" applyFill="1" applyBorder="1" applyAlignment="1">
      <alignment horizontal="center"/>
      <protection/>
    </xf>
    <xf numFmtId="0" fontId="140" fillId="39" borderId="17" xfId="56" applyFont="1" applyFill="1" applyBorder="1" applyAlignment="1">
      <alignment horizontal="center"/>
      <protection/>
    </xf>
    <xf numFmtId="0" fontId="39" fillId="39" borderId="18" xfId="56" applyFont="1" applyFill="1" applyBorder="1" applyAlignment="1">
      <alignment horizontal="center"/>
      <protection/>
    </xf>
    <xf numFmtId="0" fontId="39" fillId="39" borderId="17" xfId="56" applyFont="1" applyFill="1" applyBorder="1" applyAlignment="1">
      <alignment horizontal="center"/>
      <protection/>
    </xf>
    <xf numFmtId="37" fontId="141" fillId="37" borderId="183" xfId="45" applyNumberFormat="1" applyFont="1" applyFill="1" applyBorder="1" applyAlignment="1" applyProtection="1">
      <alignment horizontal="center"/>
      <protection/>
    </xf>
    <xf numFmtId="37" fontId="141" fillId="37" borderId="184" xfId="45" applyNumberFormat="1" applyFont="1" applyFill="1" applyBorder="1" applyAlignment="1" applyProtection="1">
      <alignment horizontal="center"/>
      <protection/>
    </xf>
    <xf numFmtId="37" fontId="16" fillId="35" borderId="36" xfId="60" applyFont="1" applyFill="1" applyBorder="1" applyAlignment="1">
      <alignment horizontal="center" vertical="center"/>
      <protection/>
    </xf>
    <xf numFmtId="37" fontId="16" fillId="35" borderId="163" xfId="60" applyFont="1" applyFill="1" applyBorder="1" applyAlignment="1">
      <alignment horizontal="center" vertical="center"/>
      <protection/>
    </xf>
    <xf numFmtId="37" fontId="16" fillId="35" borderId="18" xfId="60" applyFont="1" applyFill="1" applyBorder="1" applyAlignment="1">
      <alignment horizontal="center" vertical="center"/>
      <protection/>
    </xf>
    <xf numFmtId="37" fontId="16" fillId="35" borderId="0" xfId="60" applyFont="1" applyFill="1" applyBorder="1" applyAlignment="1">
      <alignment horizontal="center" vertical="center"/>
      <protection/>
    </xf>
    <xf numFmtId="37" fontId="16" fillId="35" borderId="36" xfId="60" applyFont="1" applyFill="1" applyBorder="1" applyAlignment="1" applyProtection="1">
      <alignment horizontal="center" vertical="center"/>
      <protection/>
    </xf>
    <xf numFmtId="37" fontId="16" fillId="35" borderId="163" xfId="60" applyFont="1" applyFill="1" applyBorder="1" applyAlignment="1" applyProtection="1">
      <alignment horizontal="center" vertical="center"/>
      <protection/>
    </xf>
    <xf numFmtId="37" fontId="16" fillId="35" borderId="35" xfId="60" applyFont="1" applyFill="1" applyBorder="1" applyAlignment="1" applyProtection="1">
      <alignment horizontal="center" vertical="center"/>
      <protection/>
    </xf>
    <xf numFmtId="37" fontId="139" fillId="0" borderId="18" xfId="60" applyFont="1" applyFill="1" applyBorder="1" applyAlignment="1" applyProtection="1">
      <alignment horizontal="center" vertical="center"/>
      <protection/>
    </xf>
    <xf numFmtId="37" fontId="21" fillId="40" borderId="0" xfId="45" applyNumberFormat="1" applyFont="1" applyFill="1" applyBorder="1" applyAlignment="1" applyProtection="1">
      <alignment horizontal="center"/>
      <protection/>
    </xf>
    <xf numFmtId="37" fontId="16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7" fillId="35" borderId="151" xfId="60" applyFont="1" applyFill="1" applyBorder="1" applyAlignment="1">
      <alignment horizontal="center" vertical="center"/>
      <protection/>
    </xf>
    <xf numFmtId="0" fontId="15" fillId="0" borderId="86" xfId="55" applyFont="1" applyBorder="1" applyAlignment="1">
      <alignment horizontal="center" vertical="center"/>
      <protection/>
    </xf>
    <xf numFmtId="37" fontId="19" fillId="35" borderId="36" xfId="60" applyFont="1" applyFill="1" applyBorder="1" applyAlignment="1">
      <alignment horizontal="center" vertical="center"/>
      <protection/>
    </xf>
    <xf numFmtId="37" fontId="19" fillId="35" borderId="163" xfId="60" applyFont="1" applyFill="1" applyBorder="1" applyAlignment="1">
      <alignment horizontal="center" vertical="center"/>
      <protection/>
    </xf>
    <xf numFmtId="37" fontId="19" fillId="35" borderId="35" xfId="60" applyFont="1" applyFill="1" applyBorder="1" applyAlignment="1">
      <alignment horizontal="center" vertical="center"/>
      <protection/>
    </xf>
    <xf numFmtId="37" fontId="19" fillId="35" borderId="18" xfId="60" applyFont="1" applyFill="1" applyBorder="1" applyAlignment="1">
      <alignment horizontal="center" vertical="center"/>
      <protection/>
    </xf>
    <xf numFmtId="37" fontId="19" fillId="35" borderId="0" xfId="60" applyFont="1" applyFill="1" applyBorder="1" applyAlignment="1">
      <alignment horizontal="center" vertical="center"/>
      <protection/>
    </xf>
    <xf numFmtId="37" fontId="19" fillId="35" borderId="17" xfId="60" applyFont="1" applyFill="1" applyBorder="1" applyAlignment="1">
      <alignment horizontal="center" vertical="center"/>
      <protection/>
    </xf>
    <xf numFmtId="37" fontId="142" fillId="0" borderId="18" xfId="60" applyFont="1" applyBorder="1">
      <alignment/>
      <protection/>
    </xf>
    <xf numFmtId="37" fontId="142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1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6" fillId="35" borderId="35" xfId="60" applyFont="1" applyFill="1" applyBorder="1" applyAlignment="1">
      <alignment horizontal="center" vertical="center"/>
      <protection/>
    </xf>
    <xf numFmtId="37" fontId="16" fillId="35" borderId="17" xfId="60" applyFont="1" applyFill="1" applyBorder="1" applyAlignment="1">
      <alignment horizontal="center" vertical="center"/>
      <protection/>
    </xf>
    <xf numFmtId="49" fontId="5" fillId="35" borderId="185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49" fontId="5" fillId="35" borderId="186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13" fillId="35" borderId="175" xfId="63" applyNumberFormat="1" applyFont="1" applyFill="1" applyBorder="1" applyAlignment="1">
      <alignment horizontal="center" vertical="center" wrapText="1"/>
      <protection/>
    </xf>
    <xf numFmtId="49" fontId="13" fillId="35" borderId="187" xfId="63" applyNumberFormat="1" applyFont="1" applyFill="1" applyBorder="1" applyAlignment="1">
      <alignment horizontal="center" vertical="center" wrapText="1"/>
      <protection/>
    </xf>
    <xf numFmtId="49" fontId="13" fillId="35" borderId="188" xfId="63" applyNumberFormat="1" applyFont="1" applyFill="1" applyBorder="1" applyAlignment="1">
      <alignment horizontal="center" vertical="center" wrapText="1"/>
      <protection/>
    </xf>
    <xf numFmtId="37" fontId="25" fillId="40" borderId="175" xfId="45" applyNumberFormat="1" applyFont="1" applyFill="1" applyBorder="1" applyAlignment="1" applyProtection="1">
      <alignment horizontal="center"/>
      <protection/>
    </xf>
    <xf numFmtId="37" fontId="25" fillId="40" borderId="187" xfId="45" applyNumberFormat="1" applyFont="1" applyFill="1" applyBorder="1" applyAlignment="1" applyProtection="1">
      <alignment horizontal="center"/>
      <protection/>
    </xf>
    <xf numFmtId="37" fontId="25" fillId="40" borderId="172" xfId="45" applyNumberFormat="1" applyFont="1" applyFill="1" applyBorder="1" applyAlignment="1" applyProtection="1">
      <alignment horizontal="center"/>
      <protection/>
    </xf>
    <xf numFmtId="0" fontId="5" fillId="35" borderId="175" xfId="63" applyFont="1" applyFill="1" applyBorder="1" applyAlignment="1">
      <alignment horizontal="center"/>
      <protection/>
    </xf>
    <xf numFmtId="0" fontId="5" fillId="35" borderId="187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9" xfId="63" applyFont="1" applyFill="1" applyBorder="1" applyAlignment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0" fontId="19" fillId="35" borderId="190" xfId="63" applyFont="1" applyFill="1" applyBorder="1" applyAlignment="1">
      <alignment horizontal="center" vertical="center"/>
      <protection/>
    </xf>
    <xf numFmtId="0" fontId="19" fillId="35" borderId="25" xfId="63" applyFont="1" applyFill="1" applyBorder="1" applyAlignment="1">
      <alignment horizontal="center" vertical="center"/>
      <protection/>
    </xf>
    <xf numFmtId="0" fontId="19" fillId="35" borderId="189" xfId="63" applyFont="1" applyFill="1" applyBorder="1" applyAlignment="1">
      <alignment horizontal="center" vertical="center"/>
      <protection/>
    </xf>
    <xf numFmtId="0" fontId="16" fillId="35" borderId="40" xfId="63" applyFont="1" applyFill="1" applyBorder="1" applyAlignment="1">
      <alignment horizontal="center" vertical="center"/>
      <protection/>
    </xf>
    <xf numFmtId="0" fontId="16" fillId="35" borderId="20" xfId="63" applyFont="1" applyFill="1" applyBorder="1" applyAlignment="1">
      <alignment horizontal="center" vertical="center"/>
      <protection/>
    </xf>
    <xf numFmtId="0" fontId="16" fillId="35" borderId="191" xfId="63" applyFont="1" applyFill="1" applyBorder="1" applyAlignment="1">
      <alignment horizontal="center" vertical="center"/>
      <protection/>
    </xf>
    <xf numFmtId="0" fontId="13" fillId="35" borderId="187" xfId="63" applyNumberFormat="1" applyFont="1" applyFill="1" applyBorder="1" applyAlignment="1">
      <alignment horizontal="center" vertical="center" wrapText="1"/>
      <protection/>
    </xf>
    <xf numFmtId="0" fontId="13" fillId="35" borderId="188" xfId="63" applyNumberFormat="1" applyFont="1" applyFill="1" applyBorder="1" applyAlignment="1">
      <alignment horizontal="center" vertical="center" wrapText="1"/>
      <protection/>
    </xf>
    <xf numFmtId="1" fontId="12" fillId="35" borderId="190" xfId="63" applyNumberFormat="1" applyFont="1" applyFill="1" applyBorder="1" applyAlignment="1">
      <alignment horizontal="center" vertical="center" wrapText="1"/>
      <protection/>
    </xf>
    <xf numFmtId="1" fontId="12" fillId="35" borderId="192" xfId="63" applyNumberFormat="1" applyFont="1" applyFill="1" applyBorder="1" applyAlignment="1">
      <alignment horizontal="center" vertical="center" wrapText="1"/>
      <protection/>
    </xf>
    <xf numFmtId="1" fontId="12" fillId="35" borderId="40" xfId="63" applyNumberFormat="1" applyFont="1" applyFill="1" applyBorder="1" applyAlignment="1">
      <alignment horizontal="center" vertical="center" wrapText="1"/>
      <protection/>
    </xf>
    <xf numFmtId="49" fontId="12" fillId="35" borderId="175" xfId="63" applyNumberFormat="1" applyFont="1" applyFill="1" applyBorder="1" applyAlignment="1">
      <alignment horizontal="center" vertical="center" wrapText="1"/>
      <protection/>
    </xf>
    <xf numFmtId="49" fontId="12" fillId="35" borderId="187" xfId="63" applyNumberFormat="1" applyFont="1" applyFill="1" applyBorder="1" applyAlignment="1">
      <alignment horizontal="center" vertical="center" wrapText="1"/>
      <protection/>
    </xf>
    <xf numFmtId="49" fontId="12" fillId="35" borderId="188" xfId="63" applyNumberFormat="1" applyFont="1" applyFill="1" applyBorder="1" applyAlignment="1">
      <alignment horizontal="center" vertical="center" wrapText="1"/>
      <protection/>
    </xf>
    <xf numFmtId="1" fontId="5" fillId="35" borderId="190" xfId="63" applyNumberFormat="1" applyFont="1" applyFill="1" applyBorder="1" applyAlignment="1">
      <alignment horizontal="center" vertical="center" wrapText="1"/>
      <protection/>
    </xf>
    <xf numFmtId="1" fontId="5" fillId="35" borderId="192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49" fontId="16" fillId="35" borderId="188" xfId="57" applyNumberFormat="1" applyFont="1" applyFill="1" applyBorder="1" applyAlignment="1">
      <alignment horizontal="center" vertical="center" wrapText="1"/>
      <protection/>
    </xf>
    <xf numFmtId="49" fontId="16" fillId="35" borderId="52" xfId="57" applyNumberFormat="1" applyFont="1" applyFill="1" applyBorder="1" applyAlignment="1">
      <alignment horizontal="center" vertical="center" wrapText="1"/>
      <protection/>
    </xf>
    <xf numFmtId="1" fontId="16" fillId="35" borderId="193" xfId="57" applyNumberFormat="1" applyFont="1" applyFill="1" applyBorder="1" applyAlignment="1">
      <alignment horizontal="center" vertical="center" wrapText="1"/>
      <protection/>
    </xf>
    <xf numFmtId="1" fontId="16" fillId="35" borderId="194" xfId="57" applyNumberFormat="1" applyFont="1" applyFill="1" applyBorder="1" applyAlignment="1">
      <alignment horizontal="center" vertical="center" wrapText="1"/>
      <protection/>
    </xf>
    <xf numFmtId="0" fontId="28" fillId="35" borderId="55" xfId="57" applyFont="1" applyFill="1" applyBorder="1" applyAlignment="1">
      <alignment horizontal="center" vertical="center" wrapText="1"/>
      <protection/>
    </xf>
    <xf numFmtId="0" fontId="17" fillId="35" borderId="129" xfId="57" applyFont="1" applyFill="1" applyBorder="1" applyAlignment="1">
      <alignment horizontal="center"/>
      <protection/>
    </xf>
    <xf numFmtId="0" fontId="17" fillId="35" borderId="195" xfId="57" applyFont="1" applyFill="1" applyBorder="1" applyAlignment="1">
      <alignment horizontal="center"/>
      <protection/>
    </xf>
    <xf numFmtId="0" fontId="17" fillId="35" borderId="178" xfId="57" applyFont="1" applyFill="1" applyBorder="1" applyAlignment="1">
      <alignment horizontal="center"/>
      <protection/>
    </xf>
    <xf numFmtId="0" fontId="17" fillId="35" borderId="196" xfId="57" applyFont="1" applyFill="1" applyBorder="1" applyAlignment="1">
      <alignment horizontal="center"/>
      <protection/>
    </xf>
    <xf numFmtId="0" fontId="17" fillId="35" borderId="197" xfId="57" applyFont="1" applyFill="1" applyBorder="1" applyAlignment="1">
      <alignment horizontal="center"/>
      <protection/>
    </xf>
    <xf numFmtId="49" fontId="16" fillId="35" borderId="198" xfId="57" applyNumberFormat="1" applyFont="1" applyFill="1" applyBorder="1" applyAlignment="1">
      <alignment horizontal="center" vertical="center" wrapText="1"/>
      <protection/>
    </xf>
    <xf numFmtId="0" fontId="29" fillId="0" borderId="169" xfId="57" applyFont="1" applyBorder="1" applyAlignment="1">
      <alignment horizontal="center" vertical="center" wrapText="1"/>
      <protection/>
    </xf>
    <xf numFmtId="49" fontId="16" fillId="35" borderId="54" xfId="57" applyNumberFormat="1" applyFont="1" applyFill="1" applyBorder="1" applyAlignment="1">
      <alignment horizontal="center" vertical="center" wrapText="1"/>
      <protection/>
    </xf>
    <xf numFmtId="49" fontId="16" fillId="35" borderId="199" xfId="57" applyNumberFormat="1" applyFont="1" applyFill="1" applyBorder="1" applyAlignment="1">
      <alignment horizontal="center" vertical="center" wrapText="1"/>
      <protection/>
    </xf>
    <xf numFmtId="37" fontId="32" fillId="40" borderId="175" xfId="46" applyNumberFormat="1" applyFont="1" applyFill="1" applyBorder="1" applyAlignment="1">
      <alignment horizontal="center"/>
    </xf>
    <xf numFmtId="37" fontId="32" fillId="40" borderId="172" xfId="46" applyNumberFormat="1" applyFont="1" applyFill="1" applyBorder="1" applyAlignment="1">
      <alignment horizontal="center"/>
    </xf>
    <xf numFmtId="0" fontId="19" fillId="35" borderId="36" xfId="57" applyFont="1" applyFill="1" applyBorder="1" applyAlignment="1">
      <alignment horizontal="center" vertical="center"/>
      <protection/>
    </xf>
    <xf numFmtId="0" fontId="19" fillId="35" borderId="163" xfId="57" applyFont="1" applyFill="1" applyBorder="1" applyAlignment="1">
      <alignment horizontal="center" vertical="center"/>
      <protection/>
    </xf>
    <xf numFmtId="0" fontId="19" fillId="35" borderId="35" xfId="57" applyFont="1" applyFill="1" applyBorder="1" applyAlignment="1">
      <alignment horizontal="center" vertical="center"/>
      <protection/>
    </xf>
    <xf numFmtId="1" fontId="13" fillId="35" borderId="200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201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49" fontId="13" fillId="35" borderId="202" xfId="57" applyNumberFormat="1" applyFont="1" applyFill="1" applyBorder="1" applyAlignment="1">
      <alignment horizontal="center" vertical="center" wrapText="1"/>
      <protection/>
    </xf>
    <xf numFmtId="49" fontId="13" fillId="35" borderId="203" xfId="57" applyNumberFormat="1" applyFont="1" applyFill="1" applyBorder="1" applyAlignment="1">
      <alignment horizontal="center" vertical="center" wrapText="1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6" xfId="57" applyNumberFormat="1" applyFont="1" applyFill="1" applyBorder="1" applyAlignment="1">
      <alignment horizontal="center" vertical="center" wrapText="1"/>
      <protection/>
    </xf>
    <xf numFmtId="49" fontId="13" fillId="35" borderId="204" xfId="57" applyNumberFormat="1" applyFont="1" applyFill="1" applyBorder="1" applyAlignment="1">
      <alignment horizontal="center" vertical="center" wrapText="1"/>
      <protection/>
    </xf>
    <xf numFmtId="0" fontId="16" fillId="35" borderId="14" xfId="57" applyFont="1" applyFill="1" applyBorder="1" applyAlignment="1">
      <alignment horizontal="center" vertical="center"/>
      <protection/>
    </xf>
    <xf numFmtId="0" fontId="16" fillId="35" borderId="11" xfId="57" applyFont="1" applyFill="1" applyBorder="1" applyAlignment="1">
      <alignment horizontal="center" vertical="center"/>
      <protection/>
    </xf>
    <xf numFmtId="0" fontId="16" fillId="35" borderId="13" xfId="57" applyFont="1" applyFill="1" applyBorder="1" applyAlignment="1">
      <alignment horizontal="center" vertical="center"/>
      <protection/>
    </xf>
    <xf numFmtId="49" fontId="13" fillId="35" borderId="205" xfId="57" applyNumberFormat="1" applyFont="1" applyFill="1" applyBorder="1" applyAlignment="1">
      <alignment horizontal="center" vertical="center" wrapText="1"/>
      <protection/>
    </xf>
    <xf numFmtId="49" fontId="13" fillId="35" borderId="206" xfId="57" applyNumberFormat="1" applyFont="1" applyFill="1" applyBorder="1" applyAlignment="1">
      <alignment horizontal="center" vertical="center" wrapText="1"/>
      <protection/>
    </xf>
    <xf numFmtId="0" fontId="34" fillId="35" borderId="18" xfId="57" applyFont="1" applyFill="1" applyBorder="1" applyAlignment="1">
      <alignment horizontal="center" vertical="center"/>
      <protection/>
    </xf>
    <xf numFmtId="0" fontId="34" fillId="35" borderId="0" xfId="57" applyFont="1" applyFill="1" applyBorder="1" applyAlignment="1">
      <alignment horizontal="center" vertical="center"/>
      <protection/>
    </xf>
    <xf numFmtId="0" fontId="34" fillId="35" borderId="17" xfId="57" applyFont="1" applyFill="1" applyBorder="1" applyAlignment="1">
      <alignment horizontal="center" vertical="center"/>
      <protection/>
    </xf>
    <xf numFmtId="1" fontId="13" fillId="35" borderId="190" xfId="63" applyNumberFormat="1" applyFont="1" applyFill="1" applyBorder="1" applyAlignment="1">
      <alignment horizontal="center" vertical="center" wrapText="1"/>
      <protection/>
    </xf>
    <xf numFmtId="1" fontId="13" fillId="35" borderId="192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4" fillId="35" borderId="23" xfId="64" applyFont="1" applyFill="1" applyBorder="1" applyAlignment="1">
      <alignment horizontal="center" vertical="center"/>
      <protection/>
    </xf>
    <xf numFmtId="0" fontId="34" fillId="35" borderId="20" xfId="64" applyFont="1" applyFill="1" applyBorder="1" applyAlignment="1">
      <alignment horizontal="center" vertical="center"/>
      <protection/>
    </xf>
    <xf numFmtId="0" fontId="34" fillId="35" borderId="22" xfId="64" applyFont="1" applyFill="1" applyBorder="1" applyAlignment="1">
      <alignment horizontal="center" vertical="center"/>
      <protection/>
    </xf>
    <xf numFmtId="0" fontId="12" fillId="35" borderId="175" xfId="63" applyFont="1" applyFill="1" applyBorder="1" applyAlignment="1">
      <alignment horizontal="center"/>
      <protection/>
    </xf>
    <xf numFmtId="0" fontId="12" fillId="35" borderId="187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9" xfId="63" applyFont="1" applyFill="1" applyBorder="1" applyAlignment="1">
      <alignment horizontal="center"/>
      <protection/>
    </xf>
    <xf numFmtId="0" fontId="12" fillId="35" borderId="172" xfId="63" applyFont="1" applyFill="1" applyBorder="1" applyAlignment="1">
      <alignment horizontal="center"/>
      <protection/>
    </xf>
    <xf numFmtId="0" fontId="34" fillId="35" borderId="36" xfId="64" applyFont="1" applyFill="1" applyBorder="1" applyAlignment="1">
      <alignment horizontal="center" vertical="center"/>
      <protection/>
    </xf>
    <xf numFmtId="0" fontId="34" fillId="35" borderId="163" xfId="64" applyFont="1" applyFill="1" applyBorder="1" applyAlignment="1">
      <alignment horizontal="center" vertical="center"/>
      <protection/>
    </xf>
    <xf numFmtId="0" fontId="34" fillId="35" borderId="35" xfId="64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5" fillId="40" borderId="175" xfId="45" applyNumberFormat="1" applyFont="1" applyFill="1" applyBorder="1" applyAlignment="1" applyProtection="1">
      <alignment horizontal="center"/>
      <protection/>
    </xf>
    <xf numFmtId="37" fontId="35" fillId="40" borderId="187" xfId="45" applyNumberFormat="1" applyFont="1" applyFill="1" applyBorder="1" applyAlignment="1" applyProtection="1">
      <alignment horizontal="center"/>
      <protection/>
    </xf>
    <xf numFmtId="37" fontId="35" fillId="40" borderId="172" xfId="45" applyNumberFormat="1" applyFont="1" applyFill="1" applyBorder="1" applyAlignment="1" applyProtection="1">
      <alignment horizontal="center"/>
      <protection/>
    </xf>
    <xf numFmtId="0" fontId="13" fillId="35" borderId="175" xfId="63" applyFont="1" applyFill="1" applyBorder="1" applyAlignment="1">
      <alignment horizontal="center" vertical="center"/>
      <protection/>
    </xf>
    <xf numFmtId="0" fontId="13" fillId="35" borderId="187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89" xfId="63" applyFont="1" applyFill="1" applyBorder="1" applyAlignment="1">
      <alignment horizontal="center" vertic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07" xfId="57" applyNumberFormat="1" applyFont="1" applyFill="1" applyBorder="1" applyAlignment="1">
      <alignment horizontal="center" vertical="center" wrapText="1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4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5" xfId="57" applyNumberFormat="1" applyFont="1" applyFill="1" applyBorder="1" applyAlignment="1">
      <alignment horizontal="center" vertical="center" wrapText="1"/>
      <protection/>
    </xf>
    <xf numFmtId="0" fontId="6" fillId="35" borderId="180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195" xfId="57" applyFont="1" applyFill="1" applyBorder="1" applyAlignment="1">
      <alignment horizontal="center"/>
      <protection/>
    </xf>
    <xf numFmtId="0" fontId="13" fillId="35" borderId="178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196" xfId="57" applyFont="1" applyFill="1" applyBorder="1" applyAlignment="1">
      <alignment horizontal="center"/>
      <protection/>
    </xf>
    <xf numFmtId="49" fontId="16" fillId="35" borderId="208" xfId="57" applyNumberFormat="1" applyFont="1" applyFill="1" applyBorder="1" applyAlignment="1">
      <alignment horizontal="center" vertical="center" wrapText="1"/>
      <protection/>
    </xf>
    <xf numFmtId="0" fontId="29" fillId="0" borderId="209" xfId="57" applyFont="1" applyBorder="1" applyAlignment="1">
      <alignment horizontal="center" vertical="center" wrapText="1"/>
      <protection/>
    </xf>
    <xf numFmtId="0" fontId="34" fillId="35" borderId="36" xfId="57" applyFont="1" applyFill="1" applyBorder="1" applyAlignment="1">
      <alignment horizontal="center" vertical="center"/>
      <protection/>
    </xf>
    <xf numFmtId="0" fontId="34" fillId="35" borderId="163" xfId="57" applyFont="1" applyFill="1" applyBorder="1" applyAlignment="1">
      <alignment horizontal="center" vertical="center"/>
      <protection/>
    </xf>
    <xf numFmtId="0" fontId="34" fillId="35" borderId="35" xfId="57" applyFont="1" applyFill="1" applyBorder="1" applyAlignment="1">
      <alignment horizontal="center" vertical="center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5" xfId="57" applyFont="1" applyFill="1" applyBorder="1" applyAlignment="1">
      <alignment horizontal="center" vertical="center" wrapText="1"/>
      <protection/>
    </xf>
    <xf numFmtId="49" fontId="13" fillId="35" borderId="210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177" xfId="57" applyNumberFormat="1" applyFont="1" applyFill="1" applyBorder="1" applyAlignment="1">
      <alignment horizontal="center" vertical="center" wrapText="1"/>
      <protection/>
    </xf>
    <xf numFmtId="0" fontId="16" fillId="35" borderId="18" xfId="57" applyFont="1" applyFill="1" applyBorder="1" applyAlignment="1">
      <alignment horizontal="center" vertical="center"/>
      <protection/>
    </xf>
    <xf numFmtId="0" fontId="16" fillId="35" borderId="0" xfId="57" applyFont="1" applyFill="1" applyBorder="1" applyAlignment="1">
      <alignment horizontal="center" vertical="center"/>
      <protection/>
    </xf>
    <xf numFmtId="0" fontId="16" fillId="35" borderId="17" xfId="57" applyFont="1" applyFill="1" applyBorder="1" applyAlignment="1">
      <alignment horizontal="center" vertical="center"/>
      <protection/>
    </xf>
    <xf numFmtId="1" fontId="17" fillId="35" borderId="200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201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49" fontId="16" fillId="35" borderId="211" xfId="57" applyNumberFormat="1" applyFont="1" applyFill="1" applyBorder="1" applyAlignment="1">
      <alignment horizontal="center" vertical="center" wrapText="1"/>
      <protection/>
    </xf>
    <xf numFmtId="1" fontId="16" fillId="35" borderId="200" xfId="57" applyNumberFormat="1" applyFont="1" applyFill="1" applyBorder="1" applyAlignment="1">
      <alignment horizontal="center" vertical="center" wrapText="1"/>
      <protection/>
    </xf>
    <xf numFmtId="0" fontId="28" fillId="35" borderId="70" xfId="57" applyFont="1" applyFill="1" applyBorder="1" applyAlignment="1">
      <alignment vertical="center"/>
      <protection/>
    </xf>
    <xf numFmtId="0" fontId="28" fillId="35" borderId="201" xfId="57" applyFont="1" applyFill="1" applyBorder="1" applyAlignment="1">
      <alignment vertical="center"/>
      <protection/>
    </xf>
    <xf numFmtId="0" fontId="28" fillId="35" borderId="62" xfId="57" applyFont="1" applyFill="1" applyBorder="1" applyAlignment="1">
      <alignment vertical="center"/>
      <protection/>
    </xf>
    <xf numFmtId="49" fontId="16" fillId="35" borderId="212" xfId="57" applyNumberFormat="1" applyFont="1" applyFill="1" applyBorder="1" applyAlignment="1">
      <alignment horizontal="center" vertical="center" wrapText="1"/>
      <protection/>
    </xf>
    <xf numFmtId="49" fontId="16" fillId="35" borderId="187" xfId="57" applyNumberFormat="1" applyFont="1" applyFill="1" applyBorder="1" applyAlignment="1">
      <alignment horizontal="center" vertical="center" wrapText="1"/>
      <protection/>
    </xf>
    <xf numFmtId="49" fontId="16" fillId="35" borderId="172" xfId="57" applyNumberFormat="1" applyFont="1" applyFill="1" applyBorder="1" applyAlignment="1">
      <alignment horizontal="center" vertical="center" wrapText="1"/>
      <protection/>
    </xf>
    <xf numFmtId="37" fontId="45" fillId="40" borderId="175" xfId="46" applyNumberFormat="1" applyFont="1" applyFill="1" applyBorder="1" applyAlignment="1">
      <alignment horizontal="center"/>
    </xf>
    <xf numFmtId="37" fontId="45" fillId="40" borderId="172" xfId="46" applyNumberFormat="1" applyFont="1" applyFill="1" applyBorder="1" applyAlignment="1">
      <alignment horizontal="center"/>
    </xf>
    <xf numFmtId="49" fontId="16" fillId="35" borderId="175" xfId="57" applyNumberFormat="1" applyFont="1" applyFill="1" applyBorder="1" applyAlignment="1">
      <alignment horizontal="center" vertical="center" wrapText="1"/>
      <protection/>
    </xf>
    <xf numFmtId="49" fontId="13" fillId="35" borderId="213" xfId="57" applyNumberFormat="1" applyFont="1" applyFill="1" applyBorder="1" applyAlignment="1">
      <alignment horizontal="center" vertical="center" wrapText="1"/>
      <protection/>
    </xf>
    <xf numFmtId="1" fontId="16" fillId="35" borderId="214" xfId="57" applyNumberFormat="1" applyFont="1" applyFill="1" applyBorder="1" applyAlignment="1">
      <alignment horizontal="center" vertical="center" wrapText="1"/>
      <protection/>
    </xf>
    <xf numFmtId="1" fontId="16" fillId="35" borderId="215" xfId="57" applyNumberFormat="1" applyFont="1" applyFill="1" applyBorder="1" applyAlignment="1">
      <alignment horizontal="center" vertical="center" wrapText="1"/>
      <protection/>
    </xf>
    <xf numFmtId="49" fontId="16" fillId="35" borderId="169" xfId="57" applyNumberFormat="1" applyFont="1" applyFill="1" applyBorder="1" applyAlignment="1">
      <alignment horizontal="center" vertical="center" wrapText="1"/>
      <protection/>
    </xf>
    <xf numFmtId="1" fontId="16" fillId="35" borderId="216" xfId="57" applyNumberFormat="1" applyFont="1" applyFill="1" applyBorder="1" applyAlignment="1">
      <alignment horizontal="center" vertical="center" wrapText="1"/>
      <protection/>
    </xf>
    <xf numFmtId="1" fontId="16" fillId="35" borderId="146" xfId="57" applyNumberFormat="1" applyFont="1" applyFill="1" applyBorder="1" applyAlignment="1">
      <alignment horizontal="center" vertical="center" wrapText="1"/>
      <protection/>
    </xf>
    <xf numFmtId="1" fontId="16" fillId="35" borderId="90" xfId="57" applyNumberFormat="1" applyFont="1" applyFill="1" applyBorder="1" applyAlignment="1">
      <alignment horizontal="center" vertical="center" wrapText="1"/>
      <protection/>
    </xf>
    <xf numFmtId="0" fontId="17" fillId="35" borderId="217" xfId="57" applyFont="1" applyFill="1" applyBorder="1" applyAlignment="1">
      <alignment horizontal="center"/>
      <protection/>
    </xf>
    <xf numFmtId="0" fontId="17" fillId="35" borderId="128" xfId="57" applyFont="1" applyFill="1" applyBorder="1" applyAlignment="1">
      <alignment horizontal="center"/>
      <protection/>
    </xf>
    <xf numFmtId="0" fontId="17" fillId="35" borderId="218" xfId="57" applyFont="1" applyFill="1" applyBorder="1" applyAlignment="1">
      <alignment horizontal="center"/>
      <protection/>
    </xf>
    <xf numFmtId="0" fontId="17" fillId="35" borderId="219" xfId="57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6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3429000</xdr:colOff>
      <xdr:row>1</xdr:row>
      <xdr:rowOff>85725</xdr:rowOff>
    </xdr:from>
    <xdr:to>
      <xdr:col>2</xdr:col>
      <xdr:colOff>4238625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495300</xdr:colOff>
      <xdr:row>1</xdr:row>
      <xdr:rowOff>95250</xdr:rowOff>
    </xdr:from>
    <xdr:to>
      <xdr:col>17</xdr:col>
      <xdr:colOff>428625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257175"/>
          <a:ext cx="1438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E6" sqref="E6"/>
    </sheetView>
  </sheetViews>
  <sheetFormatPr defaultColWidth="11.28125" defaultRowHeight="15"/>
  <cols>
    <col min="1" max="1" width="1.8515625" style="334" customWidth="1"/>
    <col min="2" max="2" width="14.28125" style="334" customWidth="1"/>
    <col min="3" max="3" width="67.28125" style="334" customWidth="1"/>
    <col min="4" max="4" width="2.140625" style="334" customWidth="1"/>
    <col min="5" max="16384" width="11.28125" style="334" customWidth="1"/>
  </cols>
  <sheetData>
    <row r="1" ht="2.25" customHeight="1" thickBot="1">
      <c r="B1" s="333"/>
    </row>
    <row r="2" spans="2:3" ht="11.25" customHeight="1" thickTop="1">
      <c r="B2" s="335"/>
      <c r="C2" s="336"/>
    </row>
    <row r="3" spans="2:3" ht="21.75" customHeight="1">
      <c r="B3" s="337" t="s">
        <v>74</v>
      </c>
      <c r="C3" s="338"/>
    </row>
    <row r="4" spans="2:3" ht="18" customHeight="1">
      <c r="B4" s="339" t="s">
        <v>75</v>
      </c>
      <c r="C4" s="338"/>
    </row>
    <row r="5" spans="2:3" ht="18" customHeight="1">
      <c r="B5" s="340" t="s">
        <v>76</v>
      </c>
      <c r="C5" s="338"/>
    </row>
    <row r="6" spans="2:3" ht="9" customHeight="1">
      <c r="B6" s="341"/>
      <c r="C6" s="338"/>
    </row>
    <row r="7" spans="2:3" ht="3" customHeight="1">
      <c r="B7" s="342"/>
      <c r="C7" s="343"/>
    </row>
    <row r="8" spans="2:5" ht="24">
      <c r="B8" s="504" t="s">
        <v>150</v>
      </c>
      <c r="C8" s="505"/>
      <c r="E8" s="344"/>
    </row>
    <row r="9" spans="2:5" ht="23.25">
      <c r="B9" s="506" t="s">
        <v>38</v>
      </c>
      <c r="C9" s="507"/>
      <c r="E9" s="344"/>
    </row>
    <row r="10" spans="2:3" ht="15.75" customHeight="1">
      <c r="B10" s="508" t="s">
        <v>77</v>
      </c>
      <c r="C10" s="509"/>
    </row>
    <row r="11" spans="2:3" ht="4.5" customHeight="1" thickBot="1">
      <c r="B11" s="345"/>
      <c r="C11" s="346"/>
    </row>
    <row r="12" spans="2:3" ht="19.5" customHeight="1" thickBot="1" thickTop="1">
      <c r="B12" s="376" t="s">
        <v>78</v>
      </c>
      <c r="C12" s="377" t="s">
        <v>136</v>
      </c>
    </row>
    <row r="13" spans="2:3" ht="19.5" customHeight="1" thickTop="1">
      <c r="B13" s="347" t="s">
        <v>79</v>
      </c>
      <c r="C13" s="348" t="s">
        <v>80</v>
      </c>
    </row>
    <row r="14" spans="2:3" ht="19.5" customHeight="1">
      <c r="B14" s="349" t="s">
        <v>81</v>
      </c>
      <c r="C14" s="350" t="s">
        <v>82</v>
      </c>
    </row>
    <row r="15" spans="2:3" ht="19.5" customHeight="1">
      <c r="B15" s="351" t="s">
        <v>83</v>
      </c>
      <c r="C15" s="352" t="s">
        <v>84</v>
      </c>
    </row>
    <row r="16" spans="2:3" ht="19.5" customHeight="1">
      <c r="B16" s="349" t="s">
        <v>85</v>
      </c>
      <c r="C16" s="350" t="s">
        <v>86</v>
      </c>
    </row>
    <row r="17" spans="2:3" ht="19.5" customHeight="1">
      <c r="B17" s="351" t="s">
        <v>87</v>
      </c>
      <c r="C17" s="352" t="s">
        <v>88</v>
      </c>
    </row>
    <row r="18" spans="2:3" ht="19.5" customHeight="1">
      <c r="B18" s="349" t="s">
        <v>89</v>
      </c>
      <c r="C18" s="350" t="s">
        <v>90</v>
      </c>
    </row>
    <row r="19" spans="2:3" ht="19.5" customHeight="1">
      <c r="B19" s="351" t="s">
        <v>91</v>
      </c>
      <c r="C19" s="352" t="s">
        <v>92</v>
      </c>
    </row>
    <row r="20" spans="2:3" ht="19.5" customHeight="1">
      <c r="B20" s="349" t="s">
        <v>93</v>
      </c>
      <c r="C20" s="350" t="s">
        <v>94</v>
      </c>
    </row>
    <row r="21" spans="2:3" ht="19.5" customHeight="1">
      <c r="B21" s="351" t="s">
        <v>95</v>
      </c>
      <c r="C21" s="352" t="s">
        <v>96</v>
      </c>
    </row>
    <row r="22" spans="2:3" ht="19.5" customHeight="1">
      <c r="B22" s="349" t="s">
        <v>97</v>
      </c>
      <c r="C22" s="350" t="s">
        <v>98</v>
      </c>
    </row>
    <row r="23" spans="2:3" ht="20.25" customHeight="1">
      <c r="B23" s="351" t="s">
        <v>99</v>
      </c>
      <c r="C23" s="352" t="s">
        <v>100</v>
      </c>
    </row>
    <row r="24" spans="2:3" ht="20.25" customHeight="1">
      <c r="B24" s="349" t="s">
        <v>101</v>
      </c>
      <c r="C24" s="350" t="s">
        <v>102</v>
      </c>
    </row>
    <row r="25" spans="2:3" ht="20.25" customHeight="1">
      <c r="B25" s="351" t="s">
        <v>103</v>
      </c>
      <c r="C25" s="353" t="s">
        <v>104</v>
      </c>
    </row>
    <row r="26" spans="2:3" ht="20.25" customHeight="1">
      <c r="B26" s="349" t="s">
        <v>105</v>
      </c>
      <c r="C26" s="378" t="s">
        <v>106</v>
      </c>
    </row>
    <row r="27" spans="2:4" ht="20.25" customHeight="1">
      <c r="B27" s="351" t="s">
        <v>116</v>
      </c>
      <c r="C27" s="352" t="s">
        <v>128</v>
      </c>
      <c r="D27" s="386"/>
    </row>
    <row r="28" spans="2:4" ht="20.25" customHeight="1">
      <c r="B28" s="469" t="s">
        <v>117</v>
      </c>
      <c r="C28" s="365" t="s">
        <v>129</v>
      </c>
      <c r="D28" s="386"/>
    </row>
    <row r="29" spans="2:4" ht="20.25" customHeight="1">
      <c r="B29" s="351" t="s">
        <v>118</v>
      </c>
      <c r="C29" s="353" t="s">
        <v>130</v>
      </c>
      <c r="D29" s="386"/>
    </row>
    <row r="30" spans="2:4" ht="20.25" customHeight="1" thickBot="1">
      <c r="B30" s="470" t="s">
        <v>119</v>
      </c>
      <c r="C30" s="366" t="s">
        <v>131</v>
      </c>
      <c r="D30" s="386"/>
    </row>
    <row r="31" s="493" customFormat="1" ht="15" customHeight="1" thickTop="1"/>
    <row r="32" s="493" customFormat="1" ht="14.25">
      <c r="B32" s="494"/>
    </row>
    <row r="33" s="493" customFormat="1" ht="12"/>
    <row r="34" s="493" customFormat="1" ht="12"/>
    <row r="35" spans="1:3" ht="14.25">
      <c r="A35" s="379"/>
      <c r="B35" s="380" t="s">
        <v>137</v>
      </c>
      <c r="C35" s="379"/>
    </row>
    <row r="36" spans="1:3" ht="12">
      <c r="A36" s="379"/>
      <c r="B36" s="379" t="s">
        <v>138</v>
      </c>
      <c r="C36" s="379"/>
    </row>
    <row r="37" spans="1:3" ht="12">
      <c r="A37" s="379"/>
      <c r="B37" s="379"/>
      <c r="C37" s="379"/>
    </row>
    <row r="38" spans="1:3" ht="14.25">
      <c r="A38" s="379"/>
      <c r="B38" s="380" t="s">
        <v>139</v>
      </c>
      <c r="C38" s="379"/>
    </row>
    <row r="39" spans="1:3" ht="12">
      <c r="A39" s="379"/>
      <c r="B39" s="379" t="s">
        <v>140</v>
      </c>
      <c r="C39" s="379"/>
    </row>
    <row r="40" spans="1:3" ht="12">
      <c r="A40" s="379"/>
      <c r="B40" s="379"/>
      <c r="C40" s="379"/>
    </row>
    <row r="41" spans="1:3" ht="15">
      <c r="A41" s="379"/>
      <c r="B41" s="381" t="s">
        <v>107</v>
      </c>
      <c r="C41" s="379"/>
    </row>
    <row r="42" spans="1:3" ht="14.25">
      <c r="A42" s="379"/>
      <c r="B42" s="380" t="s">
        <v>141</v>
      </c>
      <c r="C42" s="379"/>
    </row>
    <row r="43" spans="1:3" ht="14.25">
      <c r="A43" s="379"/>
      <c r="B43" s="382" t="s">
        <v>108</v>
      </c>
      <c r="C43" s="379"/>
    </row>
    <row r="44" spans="1:3" ht="12">
      <c r="A44" s="379"/>
      <c r="B44" s="383" t="s">
        <v>109</v>
      </c>
      <c r="C44" s="379"/>
    </row>
    <row r="45" spans="1:3" ht="12">
      <c r="A45" s="379"/>
      <c r="B45" s="379"/>
      <c r="C45" s="379"/>
    </row>
    <row r="46" spans="1:3" ht="12">
      <c r="A46" s="379"/>
      <c r="B46" s="379"/>
      <c r="C46" s="379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6"/>
  <sheetViews>
    <sheetView showGridLines="0" zoomScale="88" zoomScaleNormal="88" zoomScalePageLayoutView="0" workbookViewId="0" topLeftCell="A1">
      <selection activeCell="Q23" sqref="Q23"/>
    </sheetView>
  </sheetViews>
  <sheetFormatPr defaultColWidth="9.140625" defaultRowHeight="15"/>
  <cols>
    <col min="1" max="1" width="15.8515625" style="181" customWidth="1"/>
    <col min="2" max="2" width="9.8515625" style="181" customWidth="1"/>
    <col min="3" max="3" width="12.00390625" style="181" customWidth="1"/>
    <col min="4" max="4" width="9.140625" style="181" bestFit="1" customWidth="1"/>
    <col min="5" max="5" width="9.7109375" style="181" bestFit="1" customWidth="1"/>
    <col min="6" max="6" width="9.7109375" style="181" customWidth="1"/>
    <col min="7" max="7" width="11.7109375" style="181" customWidth="1"/>
    <col min="8" max="8" width="9.140625" style="181" bestFit="1" customWidth="1"/>
    <col min="9" max="9" width="9.00390625" style="181" customWidth="1"/>
    <col min="10" max="10" width="10.28125" style="181" customWidth="1"/>
    <col min="11" max="11" width="12.00390625" style="181" customWidth="1"/>
    <col min="12" max="12" width="9.28125" style="181" bestFit="1" customWidth="1"/>
    <col min="13" max="13" width="9.7109375" style="181" bestFit="1" customWidth="1"/>
    <col min="14" max="14" width="9.7109375" style="181" customWidth="1"/>
    <col min="15" max="15" width="11.7109375" style="181" customWidth="1"/>
    <col min="16" max="16" width="9.28125" style="181" bestFit="1" customWidth="1"/>
    <col min="17" max="17" width="10.28125" style="181" customWidth="1"/>
    <col min="18" max="16384" width="9.140625" style="181" customWidth="1"/>
  </cols>
  <sheetData>
    <row r="1" spans="14:17" ht="19.5" thickBot="1">
      <c r="N1" s="627" t="s">
        <v>28</v>
      </c>
      <c r="O1" s="628"/>
      <c r="P1" s="628"/>
      <c r="Q1" s="629"/>
    </row>
    <row r="2" ht="3.75" customHeight="1" thickBot="1"/>
    <row r="3" spans="1:17" ht="24" customHeight="1" thickTop="1">
      <c r="A3" s="621" t="s">
        <v>54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3"/>
    </row>
    <row r="4" spans="1:17" ht="23.25" customHeight="1" thickBot="1">
      <c r="A4" s="613" t="s">
        <v>38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5"/>
    </row>
    <row r="5" spans="1:17" s="206" customFormat="1" ht="20.25" customHeight="1" thickBot="1">
      <c r="A5" s="624" t="s">
        <v>142</v>
      </c>
      <c r="B5" s="630" t="s">
        <v>36</v>
      </c>
      <c r="C5" s="631"/>
      <c r="D5" s="631"/>
      <c r="E5" s="631"/>
      <c r="F5" s="632"/>
      <c r="G5" s="632"/>
      <c r="H5" s="632"/>
      <c r="I5" s="633"/>
      <c r="J5" s="631" t="s">
        <v>35</v>
      </c>
      <c r="K5" s="631"/>
      <c r="L5" s="631"/>
      <c r="M5" s="631"/>
      <c r="N5" s="631"/>
      <c r="O5" s="631"/>
      <c r="P5" s="631"/>
      <c r="Q5" s="634"/>
    </row>
    <row r="6" spans="1:17" s="473" customFormat="1" ht="28.5" customHeight="1" thickBot="1">
      <c r="A6" s="625"/>
      <c r="B6" s="546" t="s">
        <v>155</v>
      </c>
      <c r="C6" s="547"/>
      <c r="D6" s="548"/>
      <c r="E6" s="544" t="s">
        <v>34</v>
      </c>
      <c r="F6" s="546" t="s">
        <v>156</v>
      </c>
      <c r="G6" s="547"/>
      <c r="H6" s="548"/>
      <c r="I6" s="542" t="s">
        <v>33</v>
      </c>
      <c r="J6" s="546" t="s">
        <v>157</v>
      </c>
      <c r="K6" s="547"/>
      <c r="L6" s="548"/>
      <c r="M6" s="544" t="s">
        <v>34</v>
      </c>
      <c r="N6" s="546" t="s">
        <v>158</v>
      </c>
      <c r="O6" s="547"/>
      <c r="P6" s="548"/>
      <c r="Q6" s="544" t="s">
        <v>33</v>
      </c>
    </row>
    <row r="7" spans="1:17" s="205" customFormat="1" ht="22.5" customHeight="1" thickBot="1">
      <c r="A7" s="626"/>
      <c r="B7" s="114" t="s">
        <v>22</v>
      </c>
      <c r="C7" s="111" t="s">
        <v>21</v>
      </c>
      <c r="D7" s="111" t="s">
        <v>17</v>
      </c>
      <c r="E7" s="545"/>
      <c r="F7" s="114" t="s">
        <v>22</v>
      </c>
      <c r="G7" s="112" t="s">
        <v>21</v>
      </c>
      <c r="H7" s="111" t="s">
        <v>17</v>
      </c>
      <c r="I7" s="543"/>
      <c r="J7" s="114" t="s">
        <v>22</v>
      </c>
      <c r="K7" s="111" t="s">
        <v>21</v>
      </c>
      <c r="L7" s="112" t="s">
        <v>17</v>
      </c>
      <c r="M7" s="545"/>
      <c r="N7" s="113" t="s">
        <v>22</v>
      </c>
      <c r="O7" s="112" t="s">
        <v>21</v>
      </c>
      <c r="P7" s="111" t="s">
        <v>17</v>
      </c>
      <c r="Q7" s="545"/>
    </row>
    <row r="8" spans="1:17" s="207" customFormat="1" ht="18" customHeight="1" thickBot="1">
      <c r="A8" s="214" t="s">
        <v>51</v>
      </c>
      <c r="B8" s="213">
        <f>SUM(B9:B54)</f>
        <v>12532.098999999998</v>
      </c>
      <c r="C8" s="209">
        <f>SUM(C9:C54)</f>
        <v>1221.511999999999</v>
      </c>
      <c r="D8" s="209">
        <f aca="true" t="shared" si="0" ref="D8:D13">C8+B8</f>
        <v>13753.610999999997</v>
      </c>
      <c r="E8" s="210">
        <f aca="true" t="shared" si="1" ref="E8:E13">D8/$D$8</f>
        <v>1</v>
      </c>
      <c r="F8" s="209">
        <f>SUM(F9:F54)</f>
        <v>12226.770999999997</v>
      </c>
      <c r="G8" s="209">
        <f>SUM(G9:G54)</f>
        <v>1404.2679999999987</v>
      </c>
      <c r="H8" s="209">
        <f aca="true" t="shared" si="2" ref="H8:H13">G8+F8</f>
        <v>13631.038999999995</v>
      </c>
      <c r="I8" s="212">
        <f aca="true" t="shared" si="3" ref="I8:I13">(D8/H8-1)</f>
        <v>0.008992124518167888</v>
      </c>
      <c r="J8" s="211">
        <f>SUM(J9:J54)</f>
        <v>94853.53400000004</v>
      </c>
      <c r="K8" s="209">
        <f>SUM(K9:K54)</f>
        <v>9004.040000000123</v>
      </c>
      <c r="L8" s="209">
        <f aca="true" t="shared" si="4" ref="L8:L13">K8+J8</f>
        <v>103857.57400000017</v>
      </c>
      <c r="M8" s="210">
        <f aca="true" t="shared" si="5" ref="M8:M13">(L8/$L$8)</f>
        <v>1</v>
      </c>
      <c r="N8" s="209">
        <f>SUM(N9:N54)</f>
        <v>85651.58600000004</v>
      </c>
      <c r="O8" s="209">
        <f>SUM(O9:O54)</f>
        <v>10658.049000000123</v>
      </c>
      <c r="P8" s="209">
        <f aca="true" t="shared" si="6" ref="P8:P13">O8+N8</f>
        <v>96309.63500000015</v>
      </c>
      <c r="Q8" s="208">
        <f aca="true" t="shared" si="7" ref="Q8:Q13">(L8/P8-1)</f>
        <v>0.0783715876402189</v>
      </c>
    </row>
    <row r="9" spans="1:17" s="182" customFormat="1" ht="18" customHeight="1" thickTop="1">
      <c r="A9" s="196" t="s">
        <v>217</v>
      </c>
      <c r="B9" s="195">
        <v>2159.309</v>
      </c>
      <c r="C9" s="191">
        <v>10.154</v>
      </c>
      <c r="D9" s="191">
        <f t="shared" si="0"/>
        <v>2169.463</v>
      </c>
      <c r="E9" s="194">
        <f t="shared" si="1"/>
        <v>0.15773770248409677</v>
      </c>
      <c r="F9" s="192">
        <v>1836.8449999999998</v>
      </c>
      <c r="G9" s="191">
        <v>90.37</v>
      </c>
      <c r="H9" s="191">
        <f t="shared" si="2"/>
        <v>1927.2149999999997</v>
      </c>
      <c r="I9" s="193">
        <f t="shared" si="3"/>
        <v>0.12569848200641887</v>
      </c>
      <c r="J9" s="192">
        <v>16404.293999999994</v>
      </c>
      <c r="K9" s="191">
        <v>343.28400000000016</v>
      </c>
      <c r="L9" s="191">
        <f t="shared" si="4"/>
        <v>16747.577999999994</v>
      </c>
      <c r="M9" s="193">
        <f t="shared" si="5"/>
        <v>0.16125523979599182</v>
      </c>
      <c r="N9" s="192">
        <v>14282.086000000008</v>
      </c>
      <c r="O9" s="191">
        <v>624.833</v>
      </c>
      <c r="P9" s="191">
        <f t="shared" si="6"/>
        <v>14906.919000000009</v>
      </c>
      <c r="Q9" s="190">
        <f t="shared" si="7"/>
        <v>0.12347682307792662</v>
      </c>
    </row>
    <row r="10" spans="1:17" s="182" customFormat="1" ht="18" customHeight="1">
      <c r="A10" s="196" t="s">
        <v>220</v>
      </c>
      <c r="B10" s="195">
        <v>1587.3209999999997</v>
      </c>
      <c r="C10" s="191">
        <v>0.27</v>
      </c>
      <c r="D10" s="191">
        <f t="shared" si="0"/>
        <v>1587.5909999999997</v>
      </c>
      <c r="E10" s="194">
        <f t="shared" si="1"/>
        <v>0.11543084939656938</v>
      </c>
      <c r="F10" s="192">
        <v>995.5589999999997</v>
      </c>
      <c r="G10" s="191">
        <v>5.616</v>
      </c>
      <c r="H10" s="191">
        <f t="shared" si="2"/>
        <v>1001.1749999999997</v>
      </c>
      <c r="I10" s="193">
        <f t="shared" si="3"/>
        <v>0.5857277698704024</v>
      </c>
      <c r="J10" s="192">
        <v>12549.553</v>
      </c>
      <c r="K10" s="191">
        <v>144.202</v>
      </c>
      <c r="L10" s="191">
        <f t="shared" si="4"/>
        <v>12693.755</v>
      </c>
      <c r="M10" s="193">
        <f t="shared" si="5"/>
        <v>0.12222271820060017</v>
      </c>
      <c r="N10" s="192">
        <v>10390.841999999999</v>
      </c>
      <c r="O10" s="191">
        <v>60.282999999999994</v>
      </c>
      <c r="P10" s="191">
        <f t="shared" si="6"/>
        <v>10451.124999999998</v>
      </c>
      <c r="Q10" s="190">
        <f t="shared" si="7"/>
        <v>0.21458264062481325</v>
      </c>
    </row>
    <row r="11" spans="1:17" s="182" customFormat="1" ht="18" customHeight="1">
      <c r="A11" s="196" t="s">
        <v>218</v>
      </c>
      <c r="B11" s="195">
        <v>1507.4390000000003</v>
      </c>
      <c r="C11" s="191">
        <v>0.02</v>
      </c>
      <c r="D11" s="191">
        <f t="shared" si="0"/>
        <v>1507.4590000000003</v>
      </c>
      <c r="E11" s="194">
        <f t="shared" si="1"/>
        <v>0.10960459765802599</v>
      </c>
      <c r="F11" s="192">
        <v>1710.4470000000001</v>
      </c>
      <c r="G11" s="191">
        <v>3.54</v>
      </c>
      <c r="H11" s="191">
        <f t="shared" si="2"/>
        <v>1713.987</v>
      </c>
      <c r="I11" s="193">
        <f t="shared" si="3"/>
        <v>-0.1204956630359506</v>
      </c>
      <c r="J11" s="192">
        <v>11686.949000000002</v>
      </c>
      <c r="K11" s="191">
        <v>15.526</v>
      </c>
      <c r="L11" s="191">
        <f t="shared" si="4"/>
        <v>11702.475000000002</v>
      </c>
      <c r="M11" s="193">
        <f t="shared" si="5"/>
        <v>0.11267810857973616</v>
      </c>
      <c r="N11" s="192">
        <v>11166.121000000001</v>
      </c>
      <c r="O11" s="191">
        <v>65.462</v>
      </c>
      <c r="P11" s="191">
        <f t="shared" si="6"/>
        <v>11231.583</v>
      </c>
      <c r="Q11" s="190">
        <f t="shared" si="7"/>
        <v>0.0419257018356185</v>
      </c>
    </row>
    <row r="12" spans="1:17" s="182" customFormat="1" ht="18" customHeight="1">
      <c r="A12" s="196" t="s">
        <v>244</v>
      </c>
      <c r="B12" s="195">
        <v>1366.8550000000002</v>
      </c>
      <c r="C12" s="191">
        <v>0.2</v>
      </c>
      <c r="D12" s="191">
        <f t="shared" si="0"/>
        <v>1367.0550000000003</v>
      </c>
      <c r="E12" s="194">
        <f t="shared" si="1"/>
        <v>0.09939607860073987</v>
      </c>
      <c r="F12" s="192">
        <v>1261.679</v>
      </c>
      <c r="G12" s="191"/>
      <c r="H12" s="191">
        <f t="shared" si="2"/>
        <v>1261.679</v>
      </c>
      <c r="I12" s="193">
        <f t="shared" si="3"/>
        <v>0.08352045171553169</v>
      </c>
      <c r="J12" s="192">
        <v>9588.047000000004</v>
      </c>
      <c r="K12" s="191">
        <v>0.96</v>
      </c>
      <c r="L12" s="191">
        <f t="shared" si="4"/>
        <v>9589.007000000003</v>
      </c>
      <c r="M12" s="193">
        <f t="shared" si="5"/>
        <v>0.09232843239723651</v>
      </c>
      <c r="N12" s="192">
        <v>8599.708999999999</v>
      </c>
      <c r="O12" s="191">
        <v>7.1</v>
      </c>
      <c r="P12" s="191">
        <f t="shared" si="6"/>
        <v>8606.809</v>
      </c>
      <c r="Q12" s="190">
        <f t="shared" si="7"/>
        <v>0.11411871693678854</v>
      </c>
    </row>
    <row r="13" spans="1:17" s="182" customFormat="1" ht="18" customHeight="1">
      <c r="A13" s="196" t="s">
        <v>224</v>
      </c>
      <c r="B13" s="195">
        <v>754.9820000000001</v>
      </c>
      <c r="C13" s="191">
        <v>101.417</v>
      </c>
      <c r="D13" s="191">
        <f t="shared" si="0"/>
        <v>856.3990000000001</v>
      </c>
      <c r="E13" s="194">
        <f t="shared" si="1"/>
        <v>0.0622672111345886</v>
      </c>
      <c r="F13" s="192">
        <v>908.1630000000001</v>
      </c>
      <c r="G13" s="191">
        <v>71.307</v>
      </c>
      <c r="H13" s="191">
        <f t="shared" si="2"/>
        <v>979.4700000000001</v>
      </c>
      <c r="I13" s="193">
        <f t="shared" si="3"/>
        <v>-0.12565060696090746</v>
      </c>
      <c r="J13" s="192">
        <v>6062.939000000001</v>
      </c>
      <c r="K13" s="191">
        <v>913.6299999999999</v>
      </c>
      <c r="L13" s="191">
        <f t="shared" si="4"/>
        <v>6976.569000000001</v>
      </c>
      <c r="M13" s="193">
        <f t="shared" si="5"/>
        <v>0.06717438826368109</v>
      </c>
      <c r="N13" s="192">
        <v>6132.498000000001</v>
      </c>
      <c r="O13" s="191">
        <v>564.858</v>
      </c>
      <c r="P13" s="191">
        <f t="shared" si="6"/>
        <v>6697.356000000002</v>
      </c>
      <c r="Q13" s="190">
        <f t="shared" si="7"/>
        <v>0.04169003409703764</v>
      </c>
    </row>
    <row r="14" spans="1:17" s="182" customFormat="1" ht="18" customHeight="1">
      <c r="A14" s="196" t="s">
        <v>219</v>
      </c>
      <c r="B14" s="195">
        <v>646.819</v>
      </c>
      <c r="C14" s="191">
        <v>2.8240000000000003</v>
      </c>
      <c r="D14" s="191">
        <f aca="true" t="shared" si="8" ref="D14:D35">C14+B14</f>
        <v>649.6429999999999</v>
      </c>
      <c r="E14" s="194">
        <f aca="true" t="shared" si="9" ref="E14:E35">D14/$D$8</f>
        <v>0.04723435903487455</v>
      </c>
      <c r="F14" s="192">
        <v>920.58</v>
      </c>
      <c r="G14" s="191">
        <v>2.239</v>
      </c>
      <c r="H14" s="191">
        <f aca="true" t="shared" si="10" ref="H14:H35">G14+F14</f>
        <v>922.8190000000001</v>
      </c>
      <c r="I14" s="193">
        <f aca="true" t="shared" si="11" ref="I14:I35">(D14/H14-1)</f>
        <v>-0.2960233805329108</v>
      </c>
      <c r="J14" s="192">
        <v>5355.335</v>
      </c>
      <c r="K14" s="191">
        <v>15.530999999999999</v>
      </c>
      <c r="L14" s="191">
        <f aca="true" t="shared" si="12" ref="L14:L35">K14+J14</f>
        <v>5370.866</v>
      </c>
      <c r="M14" s="193">
        <f aca="true" t="shared" si="13" ref="M14:M35">(L14/$L$8)</f>
        <v>0.05171376331205263</v>
      </c>
      <c r="N14" s="192">
        <v>5736.565</v>
      </c>
      <c r="O14" s="191">
        <v>12.259</v>
      </c>
      <c r="P14" s="191">
        <f aca="true" t="shared" si="14" ref="P14:P35">O14+N14</f>
        <v>5748.824</v>
      </c>
      <c r="Q14" s="190">
        <f aca="true" t="shared" si="15" ref="Q14:Q35">(L14/P14-1)</f>
        <v>-0.0657452724244123</v>
      </c>
    </row>
    <row r="15" spans="1:17" s="182" customFormat="1" ht="18" customHeight="1">
      <c r="A15" s="196" t="s">
        <v>225</v>
      </c>
      <c r="B15" s="195">
        <v>368.565</v>
      </c>
      <c r="C15" s="191">
        <v>0.483</v>
      </c>
      <c r="D15" s="191">
        <f aca="true" t="shared" si="16" ref="D15:D21">C15+B15</f>
        <v>369.048</v>
      </c>
      <c r="E15" s="194">
        <f aca="true" t="shared" si="17" ref="E15:E21">D15/$D$8</f>
        <v>0.026832807762266948</v>
      </c>
      <c r="F15" s="192">
        <v>351.88300000000004</v>
      </c>
      <c r="G15" s="191">
        <v>2.103</v>
      </c>
      <c r="H15" s="191">
        <f aca="true" t="shared" si="18" ref="H15:H21">G15+F15</f>
        <v>353.98600000000005</v>
      </c>
      <c r="I15" s="193">
        <f aca="true" t="shared" si="19" ref="I15:I21">(D15/H15-1)</f>
        <v>0.042549705355579004</v>
      </c>
      <c r="J15" s="192">
        <v>2442.1380000000004</v>
      </c>
      <c r="K15" s="191">
        <v>6.437999999999999</v>
      </c>
      <c r="L15" s="191">
        <f aca="true" t="shared" si="20" ref="L15:L21">K15+J15</f>
        <v>2448.5760000000005</v>
      </c>
      <c r="M15" s="193">
        <f aca="true" t="shared" si="21" ref="M15:M21">(L15/$L$8)</f>
        <v>0.02357628727202887</v>
      </c>
      <c r="N15" s="192">
        <v>2364.855</v>
      </c>
      <c r="O15" s="191">
        <v>42.255</v>
      </c>
      <c r="P15" s="191">
        <f aca="true" t="shared" si="22" ref="P15:P21">O15+N15</f>
        <v>2407.11</v>
      </c>
      <c r="Q15" s="190">
        <f aca="true" t="shared" si="23" ref="Q15:Q21">(L15/P15-1)</f>
        <v>0.017226466592719314</v>
      </c>
    </row>
    <row r="16" spans="1:17" s="182" customFormat="1" ht="18" customHeight="1">
      <c r="A16" s="196" t="s">
        <v>223</v>
      </c>
      <c r="B16" s="195">
        <v>321.43600000000004</v>
      </c>
      <c r="C16" s="191">
        <v>0</v>
      </c>
      <c r="D16" s="191">
        <f t="shared" si="16"/>
        <v>321.43600000000004</v>
      </c>
      <c r="E16" s="194">
        <f t="shared" si="17"/>
        <v>0.023371025980013546</v>
      </c>
      <c r="F16" s="192">
        <v>419.226</v>
      </c>
      <c r="G16" s="191">
        <v>0.75</v>
      </c>
      <c r="H16" s="191">
        <f t="shared" si="18"/>
        <v>419.976</v>
      </c>
      <c r="I16" s="193">
        <f t="shared" si="19"/>
        <v>-0.23463245518791542</v>
      </c>
      <c r="J16" s="192">
        <v>2545.5879999999993</v>
      </c>
      <c r="K16" s="191">
        <v>4.892</v>
      </c>
      <c r="L16" s="191">
        <f t="shared" si="20"/>
        <v>2550.479999999999</v>
      </c>
      <c r="M16" s="193">
        <f t="shared" si="21"/>
        <v>0.024557477146539115</v>
      </c>
      <c r="N16" s="192">
        <v>2198.7870000000003</v>
      </c>
      <c r="O16" s="191">
        <v>3.455</v>
      </c>
      <c r="P16" s="191">
        <f t="shared" si="22"/>
        <v>2202.242</v>
      </c>
      <c r="Q16" s="190">
        <f t="shared" si="23"/>
        <v>0.1581288523241311</v>
      </c>
    </row>
    <row r="17" spans="1:17" s="182" customFormat="1" ht="18" customHeight="1">
      <c r="A17" s="196" t="s">
        <v>221</v>
      </c>
      <c r="B17" s="195">
        <v>291.081</v>
      </c>
      <c r="C17" s="191">
        <v>17.697</v>
      </c>
      <c r="D17" s="191">
        <f t="shared" si="16"/>
        <v>308.778</v>
      </c>
      <c r="E17" s="194">
        <f t="shared" si="17"/>
        <v>0.02245068585988073</v>
      </c>
      <c r="F17" s="192">
        <v>336.403</v>
      </c>
      <c r="G17" s="191">
        <v>10.545</v>
      </c>
      <c r="H17" s="191">
        <f t="shared" si="18"/>
        <v>346.94800000000004</v>
      </c>
      <c r="I17" s="193">
        <f t="shared" si="19"/>
        <v>-0.11001648662047347</v>
      </c>
      <c r="J17" s="192">
        <v>2172.5060000000003</v>
      </c>
      <c r="K17" s="191">
        <v>58.09300000000002</v>
      </c>
      <c r="L17" s="191">
        <f t="shared" si="20"/>
        <v>2230.599</v>
      </c>
      <c r="M17" s="193">
        <f t="shared" si="21"/>
        <v>0.021477480303940054</v>
      </c>
      <c r="N17" s="192">
        <v>2083.5270000000005</v>
      </c>
      <c r="O17" s="191">
        <v>46.364000000000004</v>
      </c>
      <c r="P17" s="191">
        <f t="shared" si="22"/>
        <v>2129.8910000000005</v>
      </c>
      <c r="Q17" s="190">
        <f t="shared" si="23"/>
        <v>0.04728317082892963</v>
      </c>
    </row>
    <row r="18" spans="1:17" s="182" customFormat="1" ht="18" customHeight="1">
      <c r="A18" s="196" t="s">
        <v>230</v>
      </c>
      <c r="B18" s="195">
        <v>289.976</v>
      </c>
      <c r="C18" s="191">
        <v>0.09</v>
      </c>
      <c r="D18" s="191">
        <f t="shared" si="16"/>
        <v>290.066</v>
      </c>
      <c r="E18" s="194">
        <f t="shared" si="17"/>
        <v>0.021090170428696875</v>
      </c>
      <c r="F18" s="192">
        <v>272.138</v>
      </c>
      <c r="G18" s="191"/>
      <c r="H18" s="191">
        <f t="shared" si="18"/>
        <v>272.138</v>
      </c>
      <c r="I18" s="193">
        <f t="shared" si="19"/>
        <v>0.06587834113574731</v>
      </c>
      <c r="J18" s="192">
        <v>1614.884</v>
      </c>
      <c r="K18" s="191">
        <v>0.6599999999999999</v>
      </c>
      <c r="L18" s="191">
        <f t="shared" si="20"/>
        <v>1615.544</v>
      </c>
      <c r="M18" s="193">
        <f t="shared" si="21"/>
        <v>0.01555537971645667</v>
      </c>
      <c r="N18" s="192">
        <v>1108.5590000000002</v>
      </c>
      <c r="O18" s="191">
        <v>0.02</v>
      </c>
      <c r="P18" s="191">
        <f t="shared" si="22"/>
        <v>1108.5790000000002</v>
      </c>
      <c r="Q18" s="190">
        <f t="shared" si="23"/>
        <v>0.45731066527509534</v>
      </c>
    </row>
    <row r="19" spans="1:17" s="182" customFormat="1" ht="18" customHeight="1">
      <c r="A19" s="196" t="s">
        <v>222</v>
      </c>
      <c r="B19" s="195">
        <v>247.88500000000002</v>
      </c>
      <c r="C19" s="191">
        <v>0</v>
      </c>
      <c r="D19" s="191">
        <f>C19+B19</f>
        <v>247.88500000000002</v>
      </c>
      <c r="E19" s="194">
        <f>D19/$D$8</f>
        <v>0.018023266762452427</v>
      </c>
      <c r="F19" s="192">
        <v>276.212</v>
      </c>
      <c r="G19" s="191">
        <v>7.31</v>
      </c>
      <c r="H19" s="191">
        <f>G19+F19</f>
        <v>283.522</v>
      </c>
      <c r="I19" s="193">
        <f>(D19/H19-1)</f>
        <v>-0.12569394967586278</v>
      </c>
      <c r="J19" s="192">
        <v>1626.456</v>
      </c>
      <c r="K19" s="191">
        <v>5.763</v>
      </c>
      <c r="L19" s="191">
        <f>K19+J19</f>
        <v>1632.2189999999998</v>
      </c>
      <c r="M19" s="193">
        <f>(L19/$L$8)</f>
        <v>0.015715936133844192</v>
      </c>
      <c r="N19" s="192">
        <v>1644.519</v>
      </c>
      <c r="O19" s="191">
        <v>12.129999999999999</v>
      </c>
      <c r="P19" s="191">
        <f>O19+N19</f>
        <v>1656.6490000000001</v>
      </c>
      <c r="Q19" s="190">
        <f>(L19/P19-1)</f>
        <v>-0.01474663613112992</v>
      </c>
    </row>
    <row r="20" spans="1:17" s="182" customFormat="1" ht="18" customHeight="1">
      <c r="A20" s="196" t="s">
        <v>228</v>
      </c>
      <c r="B20" s="195">
        <v>215.93399999999997</v>
      </c>
      <c r="C20" s="191">
        <v>0.3</v>
      </c>
      <c r="D20" s="191">
        <f t="shared" si="16"/>
        <v>216.23399999999998</v>
      </c>
      <c r="E20" s="194">
        <f t="shared" si="17"/>
        <v>0.01572198021305096</v>
      </c>
      <c r="F20" s="192">
        <v>256.849</v>
      </c>
      <c r="G20" s="191">
        <v>2.71</v>
      </c>
      <c r="H20" s="191">
        <f t="shared" si="18"/>
        <v>259.55899999999997</v>
      </c>
      <c r="I20" s="193">
        <f t="shared" si="19"/>
        <v>-0.1669177335403511</v>
      </c>
      <c r="J20" s="192">
        <v>1433.051</v>
      </c>
      <c r="K20" s="191">
        <v>0.685</v>
      </c>
      <c r="L20" s="191">
        <f t="shared" si="20"/>
        <v>1433.7359999999999</v>
      </c>
      <c r="M20" s="193">
        <f t="shared" si="21"/>
        <v>0.01380482852410935</v>
      </c>
      <c r="N20" s="192">
        <v>975.2619999999996</v>
      </c>
      <c r="O20" s="191">
        <v>3.195</v>
      </c>
      <c r="P20" s="191">
        <f t="shared" si="22"/>
        <v>978.4569999999997</v>
      </c>
      <c r="Q20" s="190">
        <f t="shared" si="23"/>
        <v>0.4653030230250286</v>
      </c>
    </row>
    <row r="21" spans="1:17" s="182" customFormat="1" ht="18" customHeight="1">
      <c r="A21" s="196" t="s">
        <v>242</v>
      </c>
      <c r="B21" s="195">
        <v>159.369</v>
      </c>
      <c r="C21" s="191">
        <v>0</v>
      </c>
      <c r="D21" s="191">
        <f t="shared" si="16"/>
        <v>159.369</v>
      </c>
      <c r="E21" s="194">
        <f t="shared" si="17"/>
        <v>0.011587429657564114</v>
      </c>
      <c r="F21" s="192">
        <v>164.089</v>
      </c>
      <c r="G21" s="191"/>
      <c r="H21" s="191">
        <f t="shared" si="18"/>
        <v>164.089</v>
      </c>
      <c r="I21" s="193">
        <f t="shared" si="19"/>
        <v>-0.028764877596913818</v>
      </c>
      <c r="J21" s="192">
        <v>1113.4039999999998</v>
      </c>
      <c r="K21" s="191">
        <v>5.26</v>
      </c>
      <c r="L21" s="191">
        <f t="shared" si="20"/>
        <v>1118.6639999999998</v>
      </c>
      <c r="M21" s="193">
        <f t="shared" si="21"/>
        <v>0.010771135478284887</v>
      </c>
      <c r="N21" s="192">
        <v>1097.3160000000003</v>
      </c>
      <c r="O21" s="191">
        <v>12.844999999999999</v>
      </c>
      <c r="P21" s="191">
        <f t="shared" si="22"/>
        <v>1110.1610000000003</v>
      </c>
      <c r="Q21" s="190">
        <f t="shared" si="23"/>
        <v>0.0076592494241820575</v>
      </c>
    </row>
    <row r="22" spans="1:17" s="182" customFormat="1" ht="18" customHeight="1">
      <c r="A22" s="196" t="s">
        <v>229</v>
      </c>
      <c r="B22" s="195">
        <v>145.40300000000002</v>
      </c>
      <c r="C22" s="191">
        <v>8.212000000000002</v>
      </c>
      <c r="D22" s="191">
        <f>C22+B22</f>
        <v>153.615</v>
      </c>
      <c r="E22" s="194">
        <f>D22/$D$8</f>
        <v>0.011169066799984386</v>
      </c>
      <c r="F22" s="192">
        <v>73.862</v>
      </c>
      <c r="G22" s="191">
        <v>10.879999999999999</v>
      </c>
      <c r="H22" s="191">
        <f>G22+F22</f>
        <v>84.74199999999999</v>
      </c>
      <c r="I22" s="193">
        <f>(D22/H22-1)</f>
        <v>0.8127374855443585</v>
      </c>
      <c r="J22" s="192">
        <v>782.5670000000003</v>
      </c>
      <c r="K22" s="191">
        <v>147.43499999999997</v>
      </c>
      <c r="L22" s="191">
        <f>K22+J22</f>
        <v>930.0020000000003</v>
      </c>
      <c r="M22" s="193">
        <f>(L22/$L$8)</f>
        <v>0.008954590061963115</v>
      </c>
      <c r="N22" s="192">
        <v>802.401</v>
      </c>
      <c r="O22" s="191">
        <v>110.97300000000004</v>
      </c>
      <c r="P22" s="191">
        <f>O22+N22</f>
        <v>913.374</v>
      </c>
      <c r="Q22" s="190">
        <f>(L22/P22-1)</f>
        <v>0.018205028827184</v>
      </c>
    </row>
    <row r="23" spans="1:17" s="182" customFormat="1" ht="18" customHeight="1">
      <c r="A23" s="196" t="s">
        <v>233</v>
      </c>
      <c r="B23" s="195">
        <v>116.856</v>
      </c>
      <c r="C23" s="191">
        <v>27.761</v>
      </c>
      <c r="D23" s="191">
        <f>C23+B23</f>
        <v>144.617</v>
      </c>
      <c r="E23" s="194">
        <f>D23/$D$8</f>
        <v>0.010514838612201554</v>
      </c>
      <c r="F23" s="192">
        <v>63.122</v>
      </c>
      <c r="G23" s="191">
        <v>29.075</v>
      </c>
      <c r="H23" s="191">
        <f>G23+F23</f>
        <v>92.197</v>
      </c>
      <c r="I23" s="193">
        <f>(D23/H23-1)</f>
        <v>0.5685651376942849</v>
      </c>
      <c r="J23" s="192">
        <v>751.909</v>
      </c>
      <c r="K23" s="191">
        <v>183.87800000000004</v>
      </c>
      <c r="L23" s="191">
        <f>K23+J23</f>
        <v>935.787</v>
      </c>
      <c r="M23" s="193">
        <f>(L23/$L$8)</f>
        <v>0.009010291343797406</v>
      </c>
      <c r="N23" s="192">
        <v>428.0400000000001</v>
      </c>
      <c r="O23" s="191">
        <v>242.91899999999998</v>
      </c>
      <c r="P23" s="191">
        <f>O23+N23</f>
        <v>670.9590000000001</v>
      </c>
      <c r="Q23" s="190">
        <f>(L23/P23-1)</f>
        <v>0.394700719418027</v>
      </c>
    </row>
    <row r="24" spans="1:17" s="182" customFormat="1" ht="18" customHeight="1">
      <c r="A24" s="196" t="s">
        <v>236</v>
      </c>
      <c r="B24" s="195">
        <v>98.814</v>
      </c>
      <c r="C24" s="191">
        <v>31.408</v>
      </c>
      <c r="D24" s="191">
        <f>C24+B24</f>
        <v>130.22199999999998</v>
      </c>
      <c r="E24" s="194">
        <f>D24/$D$8</f>
        <v>0.009468204386469852</v>
      </c>
      <c r="F24" s="192">
        <v>38.094</v>
      </c>
      <c r="G24" s="191">
        <v>40.068</v>
      </c>
      <c r="H24" s="191">
        <f>G24+F24</f>
        <v>78.162</v>
      </c>
      <c r="I24" s="193">
        <f>(D24/H24-1)</f>
        <v>0.6660525575087635</v>
      </c>
      <c r="J24" s="192">
        <v>583.1300000000001</v>
      </c>
      <c r="K24" s="191">
        <v>205.699</v>
      </c>
      <c r="L24" s="191">
        <f>K24+J24</f>
        <v>788.8290000000002</v>
      </c>
      <c r="M24" s="193">
        <f>(L24/$L$8)</f>
        <v>0.007595295842361953</v>
      </c>
      <c r="N24" s="192">
        <v>386.45599999999996</v>
      </c>
      <c r="O24" s="191">
        <v>491.55499999999995</v>
      </c>
      <c r="P24" s="191">
        <f>O24+N24</f>
        <v>878.011</v>
      </c>
      <c r="Q24" s="190">
        <f>(L24/P24-1)</f>
        <v>-0.10157275933900578</v>
      </c>
    </row>
    <row r="25" spans="1:17" s="182" customFormat="1" ht="18" customHeight="1">
      <c r="A25" s="196" t="s">
        <v>254</v>
      </c>
      <c r="B25" s="195">
        <v>117.86199999999998</v>
      </c>
      <c r="C25" s="191">
        <v>2.2</v>
      </c>
      <c r="D25" s="191">
        <f>C25+B25</f>
        <v>120.06199999999998</v>
      </c>
      <c r="E25" s="194">
        <f>D25/$D$8</f>
        <v>0.008729489295574813</v>
      </c>
      <c r="F25" s="192">
        <v>50.132999999999996</v>
      </c>
      <c r="G25" s="191">
        <v>0.841</v>
      </c>
      <c r="H25" s="191">
        <f>G25+F25</f>
        <v>50.974</v>
      </c>
      <c r="I25" s="193">
        <f>(D25/H25-1)</f>
        <v>1.3553576333032527</v>
      </c>
      <c r="J25" s="192">
        <v>1020.3379999999999</v>
      </c>
      <c r="K25" s="191">
        <v>13.025000000000004</v>
      </c>
      <c r="L25" s="191">
        <f>K25+J25</f>
        <v>1033.3629999999998</v>
      </c>
      <c r="M25" s="193">
        <f>(L25/$L$8)</f>
        <v>0.00994980876406759</v>
      </c>
      <c r="N25" s="192">
        <v>550.4260000000002</v>
      </c>
      <c r="O25" s="191">
        <v>30.563</v>
      </c>
      <c r="P25" s="191">
        <f>O25+N25</f>
        <v>580.9890000000001</v>
      </c>
      <c r="Q25" s="190">
        <f>(L25/P25-1)</f>
        <v>0.7786274783171447</v>
      </c>
    </row>
    <row r="26" spans="1:17" s="182" customFormat="1" ht="18" customHeight="1">
      <c r="A26" s="196" t="s">
        <v>227</v>
      </c>
      <c r="B26" s="195">
        <v>114.265</v>
      </c>
      <c r="C26" s="191">
        <v>4.09</v>
      </c>
      <c r="D26" s="191">
        <f t="shared" si="8"/>
        <v>118.355</v>
      </c>
      <c r="E26" s="194">
        <f t="shared" si="9"/>
        <v>0.00860537643532306</v>
      </c>
      <c r="F26" s="192">
        <v>141.35</v>
      </c>
      <c r="G26" s="191"/>
      <c r="H26" s="191">
        <f t="shared" si="10"/>
        <v>141.35</v>
      </c>
      <c r="I26" s="193">
        <f t="shared" si="11"/>
        <v>-0.16268128758401124</v>
      </c>
      <c r="J26" s="192">
        <v>1018.088</v>
      </c>
      <c r="K26" s="191">
        <v>25.86</v>
      </c>
      <c r="L26" s="191">
        <f t="shared" si="12"/>
        <v>1043.9479999999999</v>
      </c>
      <c r="M26" s="193">
        <f t="shared" si="13"/>
        <v>0.010051727185539672</v>
      </c>
      <c r="N26" s="192">
        <v>1035.707</v>
      </c>
      <c r="O26" s="191">
        <v>21.830000000000002</v>
      </c>
      <c r="P26" s="191">
        <f t="shared" si="14"/>
        <v>1057.537</v>
      </c>
      <c r="Q26" s="190">
        <f t="shared" si="15"/>
        <v>-0.012849668616795595</v>
      </c>
    </row>
    <row r="27" spans="1:17" s="182" customFormat="1" ht="18" customHeight="1">
      <c r="A27" s="196" t="s">
        <v>232</v>
      </c>
      <c r="B27" s="195">
        <v>89.12200000000001</v>
      </c>
      <c r="C27" s="191">
        <v>0.07</v>
      </c>
      <c r="D27" s="191">
        <f t="shared" si="8"/>
        <v>89.19200000000001</v>
      </c>
      <c r="E27" s="194">
        <f t="shared" si="9"/>
        <v>0.006484987833376996</v>
      </c>
      <c r="F27" s="192">
        <v>94.914</v>
      </c>
      <c r="G27" s="191">
        <v>0.1</v>
      </c>
      <c r="H27" s="191">
        <f t="shared" si="10"/>
        <v>95.014</v>
      </c>
      <c r="I27" s="193">
        <f t="shared" si="11"/>
        <v>-0.0612751804997157</v>
      </c>
      <c r="J27" s="192">
        <v>691.6850000000003</v>
      </c>
      <c r="K27" s="191">
        <v>7.2700000000000005</v>
      </c>
      <c r="L27" s="191">
        <f t="shared" si="12"/>
        <v>698.9550000000003</v>
      </c>
      <c r="M27" s="193">
        <f t="shared" si="13"/>
        <v>0.006729937674068905</v>
      </c>
      <c r="N27" s="192">
        <v>624.4119999999999</v>
      </c>
      <c r="O27" s="191">
        <v>0.605</v>
      </c>
      <c r="P27" s="191">
        <f t="shared" si="14"/>
        <v>625.0169999999999</v>
      </c>
      <c r="Q27" s="190">
        <f t="shared" si="15"/>
        <v>0.11829758230576193</v>
      </c>
    </row>
    <row r="28" spans="1:17" s="182" customFormat="1" ht="18" customHeight="1">
      <c r="A28" s="196" t="s">
        <v>243</v>
      </c>
      <c r="B28" s="195">
        <v>88.953</v>
      </c>
      <c r="C28" s="191">
        <v>0.038</v>
      </c>
      <c r="D28" s="191">
        <f t="shared" si="8"/>
        <v>88.991</v>
      </c>
      <c r="E28" s="194">
        <f t="shared" si="9"/>
        <v>0.006470373489551218</v>
      </c>
      <c r="F28" s="192">
        <v>98.61200000000001</v>
      </c>
      <c r="G28" s="191"/>
      <c r="H28" s="191">
        <f t="shared" si="10"/>
        <v>98.61200000000001</v>
      </c>
      <c r="I28" s="193">
        <f t="shared" si="11"/>
        <v>-0.09756419097067304</v>
      </c>
      <c r="J28" s="192">
        <v>634.3759999999999</v>
      </c>
      <c r="K28" s="191">
        <v>0.040999999999999995</v>
      </c>
      <c r="L28" s="191">
        <f t="shared" si="12"/>
        <v>634.4169999999999</v>
      </c>
      <c r="M28" s="193">
        <f t="shared" si="13"/>
        <v>0.006108528974497314</v>
      </c>
      <c r="N28" s="192">
        <v>574.793</v>
      </c>
      <c r="O28" s="191">
        <v>0.07</v>
      </c>
      <c r="P28" s="191">
        <f t="shared" si="14"/>
        <v>574.863</v>
      </c>
      <c r="Q28" s="190">
        <f t="shared" si="15"/>
        <v>0.10359685699027388</v>
      </c>
    </row>
    <row r="29" spans="1:17" s="182" customFormat="1" ht="18" customHeight="1">
      <c r="A29" s="196" t="s">
        <v>247</v>
      </c>
      <c r="B29" s="195">
        <v>63.162</v>
      </c>
      <c r="C29" s="191">
        <v>0</v>
      </c>
      <c r="D29" s="191">
        <f t="shared" si="8"/>
        <v>63.162</v>
      </c>
      <c r="E29" s="194">
        <f t="shared" si="9"/>
        <v>0.004592393953849648</v>
      </c>
      <c r="F29" s="192">
        <v>44.546</v>
      </c>
      <c r="G29" s="191"/>
      <c r="H29" s="191">
        <f t="shared" si="10"/>
        <v>44.546</v>
      </c>
      <c r="I29" s="193">
        <f t="shared" si="11"/>
        <v>0.4179050868764873</v>
      </c>
      <c r="J29" s="192">
        <v>412.932</v>
      </c>
      <c r="K29" s="191">
        <v>11.052999999999999</v>
      </c>
      <c r="L29" s="191">
        <f t="shared" si="12"/>
        <v>423.985</v>
      </c>
      <c r="M29" s="193">
        <f t="shared" si="13"/>
        <v>0.0040823695727766505</v>
      </c>
      <c r="N29" s="192">
        <v>269.83000000000004</v>
      </c>
      <c r="O29" s="191">
        <v>8.343</v>
      </c>
      <c r="P29" s="191">
        <f t="shared" si="14"/>
        <v>278.17300000000006</v>
      </c>
      <c r="Q29" s="190">
        <f t="shared" si="15"/>
        <v>0.5241774003947182</v>
      </c>
    </row>
    <row r="30" spans="1:17" s="182" customFormat="1" ht="18" customHeight="1">
      <c r="A30" s="196" t="s">
        <v>259</v>
      </c>
      <c r="B30" s="195">
        <v>19.122999999999998</v>
      </c>
      <c r="C30" s="191">
        <v>26.521</v>
      </c>
      <c r="D30" s="191">
        <f t="shared" si="8"/>
        <v>45.644</v>
      </c>
      <c r="E30" s="194">
        <f t="shared" si="9"/>
        <v>0.003318692087481608</v>
      </c>
      <c r="F30" s="192"/>
      <c r="G30" s="191">
        <v>20.005</v>
      </c>
      <c r="H30" s="191">
        <f t="shared" si="10"/>
        <v>20.005</v>
      </c>
      <c r="I30" s="193">
        <f t="shared" si="11"/>
        <v>1.2816295926018495</v>
      </c>
      <c r="J30" s="192">
        <v>170.67100000000002</v>
      </c>
      <c r="K30" s="191">
        <v>241.61599999999999</v>
      </c>
      <c r="L30" s="191">
        <f t="shared" si="12"/>
        <v>412.28700000000003</v>
      </c>
      <c r="M30" s="193">
        <f t="shared" si="13"/>
        <v>0.003969734552051056</v>
      </c>
      <c r="N30" s="192"/>
      <c r="O30" s="191">
        <v>517.4390000000001</v>
      </c>
      <c r="P30" s="191">
        <f t="shared" si="14"/>
        <v>517.4390000000001</v>
      </c>
      <c r="Q30" s="190">
        <f t="shared" si="15"/>
        <v>-0.2032162245211513</v>
      </c>
    </row>
    <row r="31" spans="1:17" s="182" customFormat="1" ht="18" customHeight="1">
      <c r="A31" s="196" t="s">
        <v>237</v>
      </c>
      <c r="B31" s="195">
        <v>36.784000000000006</v>
      </c>
      <c r="C31" s="191">
        <v>5.9190000000000005</v>
      </c>
      <c r="D31" s="191">
        <f t="shared" si="8"/>
        <v>42.703</v>
      </c>
      <c r="E31" s="194">
        <f t="shared" si="9"/>
        <v>0.003104857335284531</v>
      </c>
      <c r="F31" s="192">
        <v>19.382</v>
      </c>
      <c r="G31" s="191">
        <v>3.957</v>
      </c>
      <c r="H31" s="191">
        <f t="shared" si="10"/>
        <v>23.339000000000002</v>
      </c>
      <c r="I31" s="193">
        <f t="shared" si="11"/>
        <v>0.8296842195466814</v>
      </c>
      <c r="J31" s="192">
        <v>274.35800000000006</v>
      </c>
      <c r="K31" s="191">
        <v>71.95700000000004</v>
      </c>
      <c r="L31" s="191">
        <f t="shared" si="12"/>
        <v>346.3150000000001</v>
      </c>
      <c r="M31" s="193">
        <f t="shared" si="13"/>
        <v>0.0033345184820126796</v>
      </c>
      <c r="N31" s="192">
        <v>237.194</v>
      </c>
      <c r="O31" s="191">
        <v>40.911999999999985</v>
      </c>
      <c r="P31" s="191">
        <f t="shared" si="14"/>
        <v>278.106</v>
      </c>
      <c r="Q31" s="190">
        <f t="shared" si="15"/>
        <v>0.24526259771454084</v>
      </c>
    </row>
    <row r="32" spans="1:17" s="182" customFormat="1" ht="18" customHeight="1">
      <c r="A32" s="196" t="s">
        <v>226</v>
      </c>
      <c r="B32" s="195">
        <v>42.298</v>
      </c>
      <c r="C32" s="191">
        <v>0.148</v>
      </c>
      <c r="D32" s="191">
        <f t="shared" si="8"/>
        <v>42.446000000000005</v>
      </c>
      <c r="E32" s="194">
        <f t="shared" si="9"/>
        <v>0.003086171333477442</v>
      </c>
      <c r="F32" s="192">
        <v>126.629</v>
      </c>
      <c r="G32" s="191">
        <v>0.09</v>
      </c>
      <c r="H32" s="191">
        <f t="shared" si="10"/>
        <v>126.71900000000001</v>
      </c>
      <c r="I32" s="193">
        <f t="shared" si="11"/>
        <v>-0.6650383920327654</v>
      </c>
      <c r="J32" s="192">
        <v>428.34399999999994</v>
      </c>
      <c r="K32" s="191">
        <v>1.3879999999999997</v>
      </c>
      <c r="L32" s="191">
        <f t="shared" si="12"/>
        <v>429.7319999999999</v>
      </c>
      <c r="M32" s="193">
        <f t="shared" si="13"/>
        <v>0.004137704968922144</v>
      </c>
      <c r="N32" s="192">
        <v>436.67199999999997</v>
      </c>
      <c r="O32" s="191">
        <v>0.126</v>
      </c>
      <c r="P32" s="191">
        <f t="shared" si="14"/>
        <v>436.79799999999994</v>
      </c>
      <c r="Q32" s="190">
        <f t="shared" si="15"/>
        <v>-0.01617681399640114</v>
      </c>
    </row>
    <row r="33" spans="1:17" s="182" customFormat="1" ht="18" customHeight="1">
      <c r="A33" s="196" t="s">
        <v>234</v>
      </c>
      <c r="B33" s="195">
        <v>37.495999999999995</v>
      </c>
      <c r="C33" s="191">
        <v>0</v>
      </c>
      <c r="D33" s="191">
        <f t="shared" si="8"/>
        <v>37.495999999999995</v>
      </c>
      <c r="E33" s="194">
        <f t="shared" si="9"/>
        <v>0.0027262658512008232</v>
      </c>
      <c r="F33" s="192">
        <v>40.292</v>
      </c>
      <c r="G33" s="191">
        <v>0.661</v>
      </c>
      <c r="H33" s="191">
        <f t="shared" si="10"/>
        <v>40.953</v>
      </c>
      <c r="I33" s="193">
        <f t="shared" si="11"/>
        <v>-0.08441384025590326</v>
      </c>
      <c r="J33" s="192">
        <v>278.5179999999999</v>
      </c>
      <c r="K33" s="191">
        <v>24.55</v>
      </c>
      <c r="L33" s="191">
        <f t="shared" si="12"/>
        <v>303.0679999999999</v>
      </c>
      <c r="M33" s="193">
        <f t="shared" si="13"/>
        <v>0.002918111682446958</v>
      </c>
      <c r="N33" s="192">
        <v>238.70700000000002</v>
      </c>
      <c r="O33" s="191">
        <v>26.558</v>
      </c>
      <c r="P33" s="191">
        <f t="shared" si="14"/>
        <v>265.26500000000004</v>
      </c>
      <c r="Q33" s="190">
        <f t="shared" si="15"/>
        <v>0.14251031986881002</v>
      </c>
    </row>
    <row r="34" spans="1:17" s="182" customFormat="1" ht="18" customHeight="1">
      <c r="A34" s="196" t="s">
        <v>258</v>
      </c>
      <c r="B34" s="195">
        <v>36.356</v>
      </c>
      <c r="C34" s="191">
        <v>0.48</v>
      </c>
      <c r="D34" s="191">
        <f t="shared" si="8"/>
        <v>36.836</v>
      </c>
      <c r="E34" s="194">
        <f t="shared" si="9"/>
        <v>0.002678278453563941</v>
      </c>
      <c r="F34" s="192">
        <v>40.087999999999994</v>
      </c>
      <c r="G34" s="191">
        <v>0.27</v>
      </c>
      <c r="H34" s="191">
        <f t="shared" si="10"/>
        <v>40.358</v>
      </c>
      <c r="I34" s="193">
        <f t="shared" si="11"/>
        <v>-0.08726894296050347</v>
      </c>
      <c r="J34" s="192">
        <v>295.106</v>
      </c>
      <c r="K34" s="191">
        <v>2.5020000000000002</v>
      </c>
      <c r="L34" s="191">
        <f t="shared" si="12"/>
        <v>297.608</v>
      </c>
      <c r="M34" s="193">
        <f t="shared" si="13"/>
        <v>0.0028655396861089737</v>
      </c>
      <c r="N34" s="192">
        <v>355.1029999999999</v>
      </c>
      <c r="O34" s="191">
        <v>0.6699999999999999</v>
      </c>
      <c r="P34" s="191">
        <f t="shared" si="14"/>
        <v>355.7729999999999</v>
      </c>
      <c r="Q34" s="190">
        <f t="shared" si="15"/>
        <v>-0.16348907871030105</v>
      </c>
    </row>
    <row r="35" spans="1:17" s="182" customFormat="1" ht="18" customHeight="1">
      <c r="A35" s="196" t="s">
        <v>238</v>
      </c>
      <c r="B35" s="195">
        <v>26.078000000000003</v>
      </c>
      <c r="C35" s="191">
        <v>9.364</v>
      </c>
      <c r="D35" s="191">
        <f t="shared" si="8"/>
        <v>35.44200000000001</v>
      </c>
      <c r="E35" s="194">
        <f t="shared" si="9"/>
        <v>0.002576923253100587</v>
      </c>
      <c r="F35" s="192">
        <v>31.997999999999998</v>
      </c>
      <c r="G35" s="191">
        <v>3.66</v>
      </c>
      <c r="H35" s="191">
        <f t="shared" si="10"/>
        <v>35.658</v>
      </c>
      <c r="I35" s="193">
        <f t="shared" si="11"/>
        <v>-0.006057546693588933</v>
      </c>
      <c r="J35" s="192">
        <v>246.23300000000003</v>
      </c>
      <c r="K35" s="191">
        <v>40.010000000000005</v>
      </c>
      <c r="L35" s="191">
        <f t="shared" si="12"/>
        <v>286.24300000000005</v>
      </c>
      <c r="M35" s="193">
        <f t="shared" si="13"/>
        <v>0.002756110979445751</v>
      </c>
      <c r="N35" s="192">
        <v>264.45300000000003</v>
      </c>
      <c r="O35" s="191">
        <v>20.717</v>
      </c>
      <c r="P35" s="191">
        <f t="shared" si="14"/>
        <v>285.17</v>
      </c>
      <c r="Q35" s="190">
        <f t="shared" si="15"/>
        <v>0.00376266788231594</v>
      </c>
    </row>
    <row r="36" spans="1:17" s="182" customFormat="1" ht="18" customHeight="1">
      <c r="A36" s="196" t="s">
        <v>257</v>
      </c>
      <c r="B36" s="195">
        <v>8</v>
      </c>
      <c r="C36" s="191">
        <v>25.776</v>
      </c>
      <c r="D36" s="191">
        <f aca="true" t="shared" si="24" ref="D36:D44">C36+B36</f>
        <v>33.775999999999996</v>
      </c>
      <c r="E36" s="194">
        <f aca="true" t="shared" si="25" ref="E36:E44">D36/$D$8</f>
        <v>0.0024557914281565767</v>
      </c>
      <c r="F36" s="192">
        <v>6.109999999999999</v>
      </c>
      <c r="G36" s="191">
        <v>18.299999999999997</v>
      </c>
      <c r="H36" s="191">
        <f aca="true" t="shared" si="26" ref="H36:H44">G36+F36</f>
        <v>24.409999999999997</v>
      </c>
      <c r="I36" s="193">
        <f aca="true" t="shared" si="27" ref="I36:I44">(D36/H36-1)</f>
        <v>0.3836952068824253</v>
      </c>
      <c r="J36" s="192">
        <v>194.46699999999996</v>
      </c>
      <c r="K36" s="191">
        <v>263.303</v>
      </c>
      <c r="L36" s="191">
        <f aca="true" t="shared" si="28" ref="L36:L44">K36+J36</f>
        <v>457.77</v>
      </c>
      <c r="M36" s="193">
        <f aca="true" t="shared" si="29" ref="M36:M44">(L36/$L$8)</f>
        <v>0.004407670835831379</v>
      </c>
      <c r="N36" s="192">
        <v>13.102</v>
      </c>
      <c r="O36" s="191">
        <v>189.80199999999996</v>
      </c>
      <c r="P36" s="191">
        <f aca="true" t="shared" si="30" ref="P36:P44">O36+N36</f>
        <v>202.90399999999997</v>
      </c>
      <c r="Q36" s="190">
        <f aca="true" t="shared" si="31" ref="Q36:Q44">(L36/P36-1)</f>
        <v>1.2560915506840677</v>
      </c>
    </row>
    <row r="37" spans="1:17" s="182" customFormat="1" ht="18" customHeight="1">
      <c r="A37" s="196" t="s">
        <v>231</v>
      </c>
      <c r="B37" s="195">
        <v>27.232</v>
      </c>
      <c r="C37" s="191">
        <v>0.02</v>
      </c>
      <c r="D37" s="191">
        <f t="shared" si="24"/>
        <v>27.252</v>
      </c>
      <c r="E37" s="194">
        <f t="shared" si="25"/>
        <v>0.001981443273333818</v>
      </c>
      <c r="F37" s="192">
        <v>33.668</v>
      </c>
      <c r="G37" s="191"/>
      <c r="H37" s="191">
        <f t="shared" si="26"/>
        <v>33.668</v>
      </c>
      <c r="I37" s="193">
        <f t="shared" si="27"/>
        <v>-0.19056671022929783</v>
      </c>
      <c r="J37" s="192">
        <v>200.443</v>
      </c>
      <c r="K37" s="191">
        <v>0.8799999999999999</v>
      </c>
      <c r="L37" s="191">
        <f t="shared" si="28"/>
        <v>201.323</v>
      </c>
      <c r="M37" s="193">
        <f t="shared" si="29"/>
        <v>0.0019384527506872025</v>
      </c>
      <c r="N37" s="192">
        <v>127.227</v>
      </c>
      <c r="O37" s="191"/>
      <c r="P37" s="191">
        <f t="shared" si="30"/>
        <v>127.227</v>
      </c>
      <c r="Q37" s="190">
        <f t="shared" si="31"/>
        <v>0.5823921023053282</v>
      </c>
    </row>
    <row r="38" spans="1:17" s="182" customFormat="1" ht="18" customHeight="1">
      <c r="A38" s="196" t="s">
        <v>262</v>
      </c>
      <c r="B38" s="195">
        <v>24.127000000000002</v>
      </c>
      <c r="C38" s="191">
        <v>1.08</v>
      </c>
      <c r="D38" s="191">
        <f t="shared" si="24"/>
        <v>25.207</v>
      </c>
      <c r="E38" s="194">
        <f t="shared" si="25"/>
        <v>0.0018327550488377203</v>
      </c>
      <c r="F38" s="192">
        <v>26.609</v>
      </c>
      <c r="G38" s="191">
        <v>8.56</v>
      </c>
      <c r="H38" s="191">
        <f t="shared" si="26"/>
        <v>35.169000000000004</v>
      </c>
      <c r="I38" s="193">
        <f t="shared" si="27"/>
        <v>-0.28326082629588567</v>
      </c>
      <c r="J38" s="192">
        <v>201.79999999999998</v>
      </c>
      <c r="K38" s="191">
        <v>6.918000000000001</v>
      </c>
      <c r="L38" s="191">
        <f t="shared" si="28"/>
        <v>208.718</v>
      </c>
      <c r="M38" s="193">
        <f t="shared" si="29"/>
        <v>0.0020096560314416707</v>
      </c>
      <c r="N38" s="192">
        <v>198.1</v>
      </c>
      <c r="O38" s="191">
        <v>11.476</v>
      </c>
      <c r="P38" s="191">
        <f t="shared" si="30"/>
        <v>209.576</v>
      </c>
      <c r="Q38" s="190">
        <f t="shared" si="31"/>
        <v>-0.004093980226743565</v>
      </c>
    </row>
    <row r="39" spans="1:17" s="182" customFormat="1" ht="18" customHeight="1">
      <c r="A39" s="196" t="s">
        <v>239</v>
      </c>
      <c r="B39" s="195">
        <v>21.364</v>
      </c>
      <c r="C39" s="191">
        <v>1.8199999999999998</v>
      </c>
      <c r="D39" s="191">
        <f t="shared" si="24"/>
        <v>23.184</v>
      </c>
      <c r="E39" s="194">
        <f t="shared" si="25"/>
        <v>0.0016856664042628519</v>
      </c>
      <c r="F39" s="192">
        <v>22.479</v>
      </c>
      <c r="G39" s="191">
        <v>2.76</v>
      </c>
      <c r="H39" s="191">
        <f t="shared" si="26"/>
        <v>25.238999999999997</v>
      </c>
      <c r="I39" s="193">
        <f t="shared" si="27"/>
        <v>-0.081421609414002</v>
      </c>
      <c r="J39" s="192">
        <v>141.40999999999997</v>
      </c>
      <c r="K39" s="191">
        <v>15.895000000000003</v>
      </c>
      <c r="L39" s="191">
        <f t="shared" si="28"/>
        <v>157.30499999999998</v>
      </c>
      <c r="M39" s="193">
        <f t="shared" si="29"/>
        <v>0.0015146223230671624</v>
      </c>
      <c r="N39" s="192">
        <v>151.804</v>
      </c>
      <c r="O39" s="191">
        <v>20.590999999999994</v>
      </c>
      <c r="P39" s="191">
        <f t="shared" si="30"/>
        <v>172.39499999999998</v>
      </c>
      <c r="Q39" s="190">
        <f t="shared" si="31"/>
        <v>-0.08753154093796223</v>
      </c>
    </row>
    <row r="40" spans="1:17" s="182" customFormat="1" ht="18" customHeight="1">
      <c r="A40" s="196" t="s">
        <v>235</v>
      </c>
      <c r="B40" s="195">
        <v>19.286</v>
      </c>
      <c r="C40" s="191">
        <v>1.4700000000000002</v>
      </c>
      <c r="D40" s="191">
        <f t="shared" si="24"/>
        <v>20.756</v>
      </c>
      <c r="E40" s="194">
        <f t="shared" si="25"/>
        <v>0.0015091309475017147</v>
      </c>
      <c r="F40" s="192">
        <v>55.17</v>
      </c>
      <c r="G40" s="191">
        <v>3.9890000000000003</v>
      </c>
      <c r="H40" s="191">
        <f t="shared" si="26"/>
        <v>59.159</v>
      </c>
      <c r="I40" s="193">
        <f t="shared" si="27"/>
        <v>-0.6491489038016194</v>
      </c>
      <c r="J40" s="192">
        <v>261.13200000000006</v>
      </c>
      <c r="K40" s="191">
        <v>18.445999999999994</v>
      </c>
      <c r="L40" s="191">
        <f t="shared" si="28"/>
        <v>279.57800000000003</v>
      </c>
      <c r="M40" s="193">
        <f t="shared" si="29"/>
        <v>0.0026919365553445297</v>
      </c>
      <c r="N40" s="192">
        <v>417.49499999999995</v>
      </c>
      <c r="O40" s="191">
        <v>52.519</v>
      </c>
      <c r="P40" s="191">
        <f t="shared" si="30"/>
        <v>470.01399999999995</v>
      </c>
      <c r="Q40" s="190">
        <f t="shared" si="31"/>
        <v>-0.40517090980268655</v>
      </c>
    </row>
    <row r="41" spans="1:17" s="182" customFormat="1" ht="18" customHeight="1">
      <c r="A41" s="196" t="s">
        <v>252</v>
      </c>
      <c r="B41" s="195">
        <v>11.148</v>
      </c>
      <c r="C41" s="191">
        <v>9.528</v>
      </c>
      <c r="D41" s="191">
        <f t="shared" si="24"/>
        <v>20.676000000000002</v>
      </c>
      <c r="E41" s="194">
        <f t="shared" si="25"/>
        <v>0.0015033142932426987</v>
      </c>
      <c r="F41" s="192">
        <v>10.355</v>
      </c>
      <c r="G41" s="191">
        <v>8.127</v>
      </c>
      <c r="H41" s="191">
        <f t="shared" si="26"/>
        <v>18.482</v>
      </c>
      <c r="I41" s="193">
        <f t="shared" si="27"/>
        <v>0.11871009630992324</v>
      </c>
      <c r="J41" s="192">
        <v>77.57399999999998</v>
      </c>
      <c r="K41" s="191">
        <v>58.257000000000005</v>
      </c>
      <c r="L41" s="191">
        <f t="shared" si="28"/>
        <v>135.831</v>
      </c>
      <c r="M41" s="193">
        <f t="shared" si="29"/>
        <v>0.0013078583946126044</v>
      </c>
      <c r="N41" s="192">
        <v>44.591999999999985</v>
      </c>
      <c r="O41" s="191">
        <v>83.048</v>
      </c>
      <c r="P41" s="191">
        <f t="shared" si="30"/>
        <v>127.63999999999999</v>
      </c>
      <c r="Q41" s="190">
        <f t="shared" si="31"/>
        <v>0.06417267314321529</v>
      </c>
    </row>
    <row r="42" spans="1:17" s="182" customFormat="1" ht="18" customHeight="1">
      <c r="A42" s="196" t="s">
        <v>255</v>
      </c>
      <c r="B42" s="195">
        <v>16.174</v>
      </c>
      <c r="C42" s="191">
        <v>4</v>
      </c>
      <c r="D42" s="191">
        <f t="shared" si="24"/>
        <v>20.174</v>
      </c>
      <c r="E42" s="194">
        <f t="shared" si="25"/>
        <v>0.0014668147877673727</v>
      </c>
      <c r="F42" s="192">
        <v>11.244</v>
      </c>
      <c r="G42" s="191">
        <v>4.529</v>
      </c>
      <c r="H42" s="191">
        <f t="shared" si="26"/>
        <v>15.773</v>
      </c>
      <c r="I42" s="193">
        <f t="shared" si="27"/>
        <v>0.2790211120268813</v>
      </c>
      <c r="J42" s="192">
        <v>130.166</v>
      </c>
      <c r="K42" s="191">
        <v>13.1</v>
      </c>
      <c r="L42" s="191">
        <f t="shared" si="28"/>
        <v>143.266</v>
      </c>
      <c r="M42" s="193">
        <f t="shared" si="29"/>
        <v>0.001379446818197388</v>
      </c>
      <c r="N42" s="192">
        <v>90.90499999999999</v>
      </c>
      <c r="O42" s="191">
        <v>10.028999999999998</v>
      </c>
      <c r="P42" s="191">
        <f t="shared" si="30"/>
        <v>100.93399999999998</v>
      </c>
      <c r="Q42" s="190">
        <f t="shared" si="31"/>
        <v>0.4194027780529852</v>
      </c>
    </row>
    <row r="43" spans="1:17" s="182" customFormat="1" ht="18" customHeight="1">
      <c r="A43" s="196" t="s">
        <v>241</v>
      </c>
      <c r="B43" s="195">
        <v>19.179000000000002</v>
      </c>
      <c r="C43" s="191">
        <v>0</v>
      </c>
      <c r="D43" s="191">
        <f t="shared" si="24"/>
        <v>19.179000000000002</v>
      </c>
      <c r="E43" s="194">
        <f t="shared" si="25"/>
        <v>0.0013944701504208607</v>
      </c>
      <c r="F43" s="192">
        <v>27.585</v>
      </c>
      <c r="G43" s="191"/>
      <c r="H43" s="191">
        <f t="shared" si="26"/>
        <v>27.585</v>
      </c>
      <c r="I43" s="193">
        <f t="shared" si="27"/>
        <v>-0.30473083197389883</v>
      </c>
      <c r="J43" s="192">
        <v>106.048</v>
      </c>
      <c r="K43" s="191"/>
      <c r="L43" s="191">
        <f t="shared" si="28"/>
        <v>106.048</v>
      </c>
      <c r="M43" s="193">
        <f t="shared" si="29"/>
        <v>0.0010210906717308824</v>
      </c>
      <c r="N43" s="192">
        <v>165.385</v>
      </c>
      <c r="O43" s="191">
        <v>0.95</v>
      </c>
      <c r="P43" s="191">
        <f t="shared" si="30"/>
        <v>166.33499999999998</v>
      </c>
      <c r="Q43" s="190">
        <f t="shared" si="31"/>
        <v>-0.3624432620915621</v>
      </c>
    </row>
    <row r="44" spans="1:17" s="182" customFormat="1" ht="18" customHeight="1">
      <c r="A44" s="196" t="s">
        <v>249</v>
      </c>
      <c r="B44" s="195">
        <v>16.455</v>
      </c>
      <c r="C44" s="191">
        <v>0.7949999999999999</v>
      </c>
      <c r="D44" s="191">
        <f t="shared" si="24"/>
        <v>17.25</v>
      </c>
      <c r="E44" s="194">
        <f t="shared" si="25"/>
        <v>0.0012542160746003362</v>
      </c>
      <c r="F44" s="192">
        <v>24.478</v>
      </c>
      <c r="G44" s="191">
        <v>1.9849999999999999</v>
      </c>
      <c r="H44" s="191">
        <f t="shared" si="26"/>
        <v>26.463</v>
      </c>
      <c r="I44" s="193">
        <f t="shared" si="27"/>
        <v>-0.3481464686543476</v>
      </c>
      <c r="J44" s="192">
        <v>157.63800000000003</v>
      </c>
      <c r="K44" s="191">
        <v>8.679</v>
      </c>
      <c r="L44" s="191">
        <f t="shared" si="28"/>
        <v>166.31700000000004</v>
      </c>
      <c r="M44" s="193">
        <f t="shared" si="29"/>
        <v>0.0016013950027371116</v>
      </c>
      <c r="N44" s="192">
        <v>139.031</v>
      </c>
      <c r="O44" s="191">
        <v>8.520999999999999</v>
      </c>
      <c r="P44" s="191">
        <f t="shared" si="30"/>
        <v>147.552</v>
      </c>
      <c r="Q44" s="190">
        <f t="shared" si="31"/>
        <v>0.1271755042290179</v>
      </c>
    </row>
    <row r="45" spans="1:17" s="182" customFormat="1" ht="18" customHeight="1">
      <c r="A45" s="196" t="s">
        <v>246</v>
      </c>
      <c r="B45" s="195">
        <v>14.48</v>
      </c>
      <c r="C45" s="191">
        <v>2.13</v>
      </c>
      <c r="D45" s="191">
        <f aca="true" t="shared" si="32" ref="D45:D52">C45+B45</f>
        <v>16.61</v>
      </c>
      <c r="E45" s="194">
        <f aca="true" t="shared" si="33" ref="E45:E52">D45/$D$8</f>
        <v>0.0012076828405282077</v>
      </c>
      <c r="F45" s="192">
        <v>18.582</v>
      </c>
      <c r="G45" s="191">
        <v>7.596</v>
      </c>
      <c r="H45" s="191">
        <f aca="true" t="shared" si="34" ref="H45:H52">G45+F45</f>
        <v>26.178</v>
      </c>
      <c r="I45" s="193">
        <f aca="true" t="shared" si="35" ref="I45:I52">(D45/H45-1)</f>
        <v>-0.36549774619909847</v>
      </c>
      <c r="J45" s="192">
        <v>130.03099999999998</v>
      </c>
      <c r="K45" s="191">
        <v>20.162999999999993</v>
      </c>
      <c r="L45" s="191">
        <f aca="true" t="shared" si="36" ref="L45:L52">K45+J45</f>
        <v>150.19399999999996</v>
      </c>
      <c r="M45" s="193">
        <f aca="true" t="shared" si="37" ref="M45:M52">(L45/$L$8)</f>
        <v>0.0014461535564079296</v>
      </c>
      <c r="N45" s="192">
        <v>145.82400000000004</v>
      </c>
      <c r="O45" s="191">
        <v>101.183</v>
      </c>
      <c r="P45" s="191">
        <f aca="true" t="shared" si="38" ref="P45:P52">O45+N45</f>
        <v>247.00700000000006</v>
      </c>
      <c r="Q45" s="190">
        <f aca="true" t="shared" si="39" ref="Q45:Q52">(L45/P45-1)</f>
        <v>-0.39194435785220694</v>
      </c>
    </row>
    <row r="46" spans="1:17" s="182" customFormat="1" ht="18" customHeight="1">
      <c r="A46" s="196" t="s">
        <v>245</v>
      </c>
      <c r="B46" s="195">
        <v>16.274</v>
      </c>
      <c r="C46" s="191">
        <v>0</v>
      </c>
      <c r="D46" s="191">
        <f t="shared" si="32"/>
        <v>16.274</v>
      </c>
      <c r="E46" s="194">
        <f t="shared" si="33"/>
        <v>0.0011832528926403404</v>
      </c>
      <c r="F46" s="192">
        <v>12.407</v>
      </c>
      <c r="G46" s="191"/>
      <c r="H46" s="191">
        <f t="shared" si="34"/>
        <v>12.407</v>
      </c>
      <c r="I46" s="193">
        <f t="shared" si="35"/>
        <v>0.3116788909486581</v>
      </c>
      <c r="J46" s="192">
        <v>115.666</v>
      </c>
      <c r="K46" s="191"/>
      <c r="L46" s="191">
        <f t="shared" si="36"/>
        <v>115.666</v>
      </c>
      <c r="M46" s="193">
        <f t="shared" si="37"/>
        <v>0.001113698265280102</v>
      </c>
      <c r="N46" s="192">
        <v>17.126</v>
      </c>
      <c r="O46" s="191"/>
      <c r="P46" s="191">
        <f t="shared" si="38"/>
        <v>17.126</v>
      </c>
      <c r="Q46" s="190">
        <f t="shared" si="39"/>
        <v>5.75382459418428</v>
      </c>
    </row>
    <row r="47" spans="1:17" s="182" customFormat="1" ht="18" customHeight="1">
      <c r="A47" s="196" t="s">
        <v>248</v>
      </c>
      <c r="B47" s="195">
        <v>16.119999999999997</v>
      </c>
      <c r="C47" s="191">
        <v>0.09499999999999999</v>
      </c>
      <c r="D47" s="191">
        <f t="shared" si="32"/>
        <v>16.214999999999996</v>
      </c>
      <c r="E47" s="194">
        <f t="shared" si="33"/>
        <v>0.0011789631101243156</v>
      </c>
      <c r="F47" s="192">
        <v>29.458</v>
      </c>
      <c r="G47" s="191">
        <v>0.26</v>
      </c>
      <c r="H47" s="191">
        <f t="shared" si="34"/>
        <v>29.718</v>
      </c>
      <c r="I47" s="193">
        <f t="shared" si="35"/>
        <v>-0.4543710882293561</v>
      </c>
      <c r="J47" s="192">
        <v>91.93899999999998</v>
      </c>
      <c r="K47" s="191">
        <v>1.186</v>
      </c>
      <c r="L47" s="191">
        <f t="shared" si="36"/>
        <v>93.12499999999997</v>
      </c>
      <c r="M47" s="193">
        <f t="shared" si="37"/>
        <v>0.0008966606518268934</v>
      </c>
      <c r="N47" s="192">
        <v>141.398</v>
      </c>
      <c r="O47" s="191">
        <v>3.912</v>
      </c>
      <c r="P47" s="191">
        <f t="shared" si="38"/>
        <v>145.31</v>
      </c>
      <c r="Q47" s="190">
        <f t="shared" si="39"/>
        <v>-0.35912875920445964</v>
      </c>
    </row>
    <row r="48" spans="1:17" s="182" customFormat="1" ht="18" customHeight="1">
      <c r="A48" s="196" t="s">
        <v>264</v>
      </c>
      <c r="B48" s="195">
        <v>14.626</v>
      </c>
      <c r="C48" s="191">
        <v>0</v>
      </c>
      <c r="D48" s="191">
        <f t="shared" si="32"/>
        <v>14.626</v>
      </c>
      <c r="E48" s="194">
        <f t="shared" si="33"/>
        <v>0.0010634298149046096</v>
      </c>
      <c r="F48" s="192">
        <v>20.939</v>
      </c>
      <c r="G48" s="191">
        <v>0.883</v>
      </c>
      <c r="H48" s="191">
        <f t="shared" si="34"/>
        <v>21.822</v>
      </c>
      <c r="I48" s="193">
        <f t="shared" si="35"/>
        <v>-0.3297589588488681</v>
      </c>
      <c r="J48" s="192">
        <v>61.348000000000006</v>
      </c>
      <c r="K48" s="191">
        <v>1.6309999999999996</v>
      </c>
      <c r="L48" s="191">
        <f t="shared" si="36"/>
        <v>62.979000000000006</v>
      </c>
      <c r="M48" s="193">
        <f t="shared" si="37"/>
        <v>0.0006063977577600638</v>
      </c>
      <c r="N48" s="192">
        <v>115.61599999999997</v>
      </c>
      <c r="O48" s="191">
        <v>5.234000000000001</v>
      </c>
      <c r="P48" s="191">
        <f t="shared" si="38"/>
        <v>120.84999999999997</v>
      </c>
      <c r="Q48" s="190">
        <f t="shared" si="39"/>
        <v>-0.4788663632602398</v>
      </c>
    </row>
    <row r="49" spans="1:17" s="182" customFormat="1" ht="18" customHeight="1">
      <c r="A49" s="196" t="s">
        <v>267</v>
      </c>
      <c r="B49" s="195">
        <v>0.723</v>
      </c>
      <c r="C49" s="191">
        <v>10.042</v>
      </c>
      <c r="D49" s="191">
        <f t="shared" si="32"/>
        <v>10.765</v>
      </c>
      <c r="E49" s="194">
        <f t="shared" si="33"/>
        <v>0.0007827035387288475</v>
      </c>
      <c r="F49" s="192">
        <v>0.084</v>
      </c>
      <c r="G49" s="191">
        <v>22.086</v>
      </c>
      <c r="H49" s="191">
        <f t="shared" si="34"/>
        <v>22.169999999999998</v>
      </c>
      <c r="I49" s="193">
        <f t="shared" si="35"/>
        <v>-0.5144339197113215</v>
      </c>
      <c r="J49" s="192">
        <v>46.108</v>
      </c>
      <c r="K49" s="191">
        <v>123.424</v>
      </c>
      <c r="L49" s="191">
        <f t="shared" si="36"/>
        <v>169.532</v>
      </c>
      <c r="M49" s="193">
        <f t="shared" si="37"/>
        <v>0.001632350857723672</v>
      </c>
      <c r="N49" s="192">
        <v>1.2750000000000001</v>
      </c>
      <c r="O49" s="191">
        <v>143.08200000000002</v>
      </c>
      <c r="P49" s="191">
        <f t="shared" si="38"/>
        <v>144.35700000000003</v>
      </c>
      <c r="Q49" s="190">
        <f t="shared" si="39"/>
        <v>0.17439403700547929</v>
      </c>
    </row>
    <row r="50" spans="1:17" s="182" customFormat="1" ht="18" customHeight="1">
      <c r="A50" s="196" t="s">
        <v>263</v>
      </c>
      <c r="B50" s="195">
        <v>5.6819999999999995</v>
      </c>
      <c r="C50" s="191">
        <v>0.4</v>
      </c>
      <c r="D50" s="191">
        <f t="shared" si="32"/>
        <v>6.082</v>
      </c>
      <c r="E50" s="194">
        <f t="shared" si="33"/>
        <v>0.00044221114004169533</v>
      </c>
      <c r="F50" s="192">
        <v>28.033</v>
      </c>
      <c r="G50" s="191">
        <v>6.54</v>
      </c>
      <c r="H50" s="191">
        <f t="shared" si="34"/>
        <v>34.573</v>
      </c>
      <c r="I50" s="193">
        <f t="shared" si="35"/>
        <v>-0.8240823764209064</v>
      </c>
      <c r="J50" s="192">
        <v>48.361</v>
      </c>
      <c r="K50" s="191">
        <v>4.983999999999999</v>
      </c>
      <c r="L50" s="191">
        <f t="shared" si="36"/>
        <v>53.345</v>
      </c>
      <c r="M50" s="193">
        <f t="shared" si="37"/>
        <v>0.0005136361070787183</v>
      </c>
      <c r="N50" s="192">
        <v>94.41900000000001</v>
      </c>
      <c r="O50" s="191">
        <v>9.049</v>
      </c>
      <c r="P50" s="191">
        <f t="shared" si="38"/>
        <v>103.46800000000002</v>
      </c>
      <c r="Q50" s="190">
        <f t="shared" si="39"/>
        <v>-0.48442996868597066</v>
      </c>
    </row>
    <row r="51" spans="1:17" s="182" customFormat="1" ht="18" customHeight="1">
      <c r="A51" s="461" t="s">
        <v>260</v>
      </c>
      <c r="B51" s="462">
        <v>6.029999999999999</v>
      </c>
      <c r="C51" s="463">
        <v>0.044</v>
      </c>
      <c r="D51" s="463">
        <f t="shared" si="32"/>
        <v>6.073999999999999</v>
      </c>
      <c r="E51" s="464">
        <f t="shared" si="33"/>
        <v>0.00044162947461579363</v>
      </c>
      <c r="F51" s="465">
        <v>7.248</v>
      </c>
      <c r="G51" s="463">
        <v>1</v>
      </c>
      <c r="H51" s="463">
        <f t="shared" si="34"/>
        <v>8.248000000000001</v>
      </c>
      <c r="I51" s="466">
        <f t="shared" si="35"/>
        <v>-0.26357904946653754</v>
      </c>
      <c r="J51" s="465">
        <v>88.222</v>
      </c>
      <c r="K51" s="463">
        <v>0.088</v>
      </c>
      <c r="L51" s="463">
        <f t="shared" si="36"/>
        <v>88.30999999999999</v>
      </c>
      <c r="M51" s="466">
        <f t="shared" si="37"/>
        <v>0.0008502990836277367</v>
      </c>
      <c r="N51" s="465">
        <v>56.657</v>
      </c>
      <c r="O51" s="463">
        <v>14.556999999999999</v>
      </c>
      <c r="P51" s="463">
        <f t="shared" si="38"/>
        <v>71.214</v>
      </c>
      <c r="Q51" s="467">
        <f t="shared" si="39"/>
        <v>0.24006515572780618</v>
      </c>
    </row>
    <row r="52" spans="1:17" s="182" customFormat="1" ht="18" customHeight="1">
      <c r="A52" s="196" t="s">
        <v>251</v>
      </c>
      <c r="B52" s="195">
        <v>3.997</v>
      </c>
      <c r="C52" s="191">
        <v>0.227</v>
      </c>
      <c r="D52" s="191">
        <f t="shared" si="32"/>
        <v>4.224</v>
      </c>
      <c r="E52" s="194">
        <f t="shared" si="33"/>
        <v>0.00030711934487604755</v>
      </c>
      <c r="F52" s="192">
        <v>23.512</v>
      </c>
      <c r="G52" s="191">
        <v>0.45</v>
      </c>
      <c r="H52" s="191">
        <f t="shared" si="34"/>
        <v>23.962</v>
      </c>
      <c r="I52" s="193">
        <f t="shared" si="35"/>
        <v>-0.8237208914114014</v>
      </c>
      <c r="J52" s="192">
        <v>33.779</v>
      </c>
      <c r="K52" s="191">
        <v>0.5670000000000001</v>
      </c>
      <c r="L52" s="191">
        <f t="shared" si="36"/>
        <v>34.346000000000004</v>
      </c>
      <c r="M52" s="193">
        <f t="shared" si="37"/>
        <v>0.0003307028912498952</v>
      </c>
      <c r="N52" s="192">
        <v>70.345</v>
      </c>
      <c r="O52" s="191">
        <v>0.526</v>
      </c>
      <c r="P52" s="191">
        <f t="shared" si="38"/>
        <v>70.871</v>
      </c>
      <c r="Q52" s="190">
        <f t="shared" si="39"/>
        <v>-0.5153730016508867</v>
      </c>
    </row>
    <row r="53" spans="1:17" s="182" customFormat="1" ht="18" customHeight="1">
      <c r="A53" s="196" t="s">
        <v>240</v>
      </c>
      <c r="B53" s="195">
        <v>2.9050000000000002</v>
      </c>
      <c r="C53" s="191">
        <v>0</v>
      </c>
      <c r="D53" s="191">
        <f>C53+B53</f>
        <v>2.9050000000000002</v>
      </c>
      <c r="E53" s="194">
        <f>D53/$D$8</f>
        <v>0.00021121725778052038</v>
      </c>
      <c r="F53" s="192">
        <v>14.479</v>
      </c>
      <c r="G53" s="191"/>
      <c r="H53" s="191">
        <f>G53+F53</f>
        <v>14.479</v>
      </c>
      <c r="I53" s="193">
        <f>(D53/H53-1)</f>
        <v>-0.7993645970025554</v>
      </c>
      <c r="J53" s="192">
        <v>57.416999999999994</v>
      </c>
      <c r="K53" s="191">
        <v>0.068</v>
      </c>
      <c r="L53" s="191">
        <f>K53+J53</f>
        <v>57.48499999999999</v>
      </c>
      <c r="M53" s="193">
        <f>(L53/$L$8)</f>
        <v>0.0005534983900163112</v>
      </c>
      <c r="N53" s="192">
        <v>58.58700000000001</v>
      </c>
      <c r="O53" s="191"/>
      <c r="P53" s="191">
        <f>O53+N53</f>
        <v>58.58700000000001</v>
      </c>
      <c r="Q53" s="190">
        <f>(L53/P53-1)</f>
        <v>-0.018809633536450376</v>
      </c>
    </row>
    <row r="54" spans="1:17" s="182" customFormat="1" ht="18" customHeight="1" thickBot="1">
      <c r="A54" s="482" t="s">
        <v>266</v>
      </c>
      <c r="B54" s="483">
        <v>1338.754</v>
      </c>
      <c r="C54" s="484">
        <v>914.4189999999991</v>
      </c>
      <c r="D54" s="484">
        <f>C54+B54</f>
        <v>2253.172999999999</v>
      </c>
      <c r="E54" s="485">
        <f>D54/$D$8</f>
        <v>0.1638241040843746</v>
      </c>
      <c r="F54" s="486">
        <v>1281.236</v>
      </c>
      <c r="G54" s="484">
        <v>1011.1059999999985</v>
      </c>
      <c r="H54" s="484">
        <f>G54+F54</f>
        <v>2292.3419999999987</v>
      </c>
      <c r="I54" s="487">
        <f>(D54/H54-1)</f>
        <v>-0.017086891921013536</v>
      </c>
      <c r="J54" s="486">
        <v>10526.586000000063</v>
      </c>
      <c r="K54" s="484">
        <v>5975.243000000122</v>
      </c>
      <c r="L54" s="484">
        <f>K54+J54</f>
        <v>16501.829000000187</v>
      </c>
      <c r="M54" s="487">
        <f>(L54/$L$8)</f>
        <v>0.15888902816081724</v>
      </c>
      <c r="N54" s="486">
        <v>9617.858000000037</v>
      </c>
      <c r="O54" s="484">
        <v>7035.2310000001235</v>
      </c>
      <c r="P54" s="484">
        <f>O54+N54</f>
        <v>16653.08900000016</v>
      </c>
      <c r="Q54" s="488">
        <f>(L54/P54-1)</f>
        <v>-0.009082999556416893</v>
      </c>
    </row>
    <row r="55" ht="15" thickTop="1">
      <c r="A55" s="116" t="s">
        <v>143</v>
      </c>
    </row>
    <row r="56" ht="13.5" customHeight="1">
      <c r="A56" s="116" t="s">
        <v>53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55:Q65536 I55:I65536 I3 Q3">
    <cfRule type="cellIs" priority="4" dxfId="93" operator="lessThan" stopIfTrue="1">
      <formula>0</formula>
    </cfRule>
  </conditionalFormatting>
  <conditionalFormatting sqref="I8:I54 Q8:Q54">
    <cfRule type="cellIs" priority="5" dxfId="93" operator="lessThan">
      <formula>0</formula>
    </cfRule>
    <cfRule type="cellIs" priority="6" dxfId="95" operator="greaterThanOrEqual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84"/>
  <sheetViews>
    <sheetView showGridLines="0" zoomScale="80" zoomScaleNormal="80" zoomScalePageLayoutView="0" workbookViewId="0" topLeftCell="A7">
      <selection activeCell="T82" sqref="T82:W82"/>
    </sheetView>
  </sheetViews>
  <sheetFormatPr defaultColWidth="8.00390625" defaultRowHeight="15"/>
  <cols>
    <col min="1" max="1" width="20.28125" style="123" customWidth="1"/>
    <col min="2" max="2" width="9.00390625" style="123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28125" style="123" customWidth="1"/>
    <col min="7" max="8" width="9.28125" style="123" bestFit="1" customWidth="1"/>
    <col min="9" max="9" width="10.7109375" style="123" bestFit="1" customWidth="1"/>
    <col min="10" max="10" width="8.7109375" style="123" customWidth="1"/>
    <col min="11" max="11" width="9.7109375" style="123" bestFit="1" customWidth="1"/>
    <col min="12" max="12" width="9.28125" style="123" bestFit="1" customWidth="1"/>
    <col min="13" max="13" width="10.28125" style="123" bestFit="1" customWidth="1"/>
    <col min="14" max="15" width="11.140625" style="123" bestFit="1" customWidth="1"/>
    <col min="16" max="16" width="8.7109375" style="123" customWidth="1"/>
    <col min="17" max="17" width="10.28125" style="123" customWidth="1"/>
    <col min="18" max="18" width="11.140625" style="123" bestFit="1" customWidth="1"/>
    <col min="19" max="19" width="9.28125" style="123" bestFit="1" customWidth="1"/>
    <col min="20" max="21" width="11.140625" style="123" bestFit="1" customWidth="1"/>
    <col min="22" max="22" width="8.28125" style="123" customWidth="1"/>
    <col min="23" max="23" width="10.28125" style="123" customWidth="1"/>
    <col min="24" max="24" width="11.14062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88" t="s">
        <v>28</v>
      </c>
      <c r="Y1" s="589"/>
    </row>
    <row r="2" ht="5.25" customHeight="1" thickBot="1"/>
    <row r="3" spans="1:25" ht="24" customHeight="1" thickTop="1">
      <c r="A3" s="650" t="s">
        <v>63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2"/>
    </row>
    <row r="4" spans="1:25" ht="16.5" customHeight="1" thickBot="1">
      <c r="A4" s="659" t="s">
        <v>45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1"/>
    </row>
    <row r="5" spans="1:25" s="265" customFormat="1" ht="15.75" customHeight="1" thickBot="1" thickTop="1">
      <c r="A5" s="593" t="s">
        <v>62</v>
      </c>
      <c r="B5" s="643" t="s">
        <v>36</v>
      </c>
      <c r="C5" s="644"/>
      <c r="D5" s="644"/>
      <c r="E5" s="644"/>
      <c r="F5" s="644"/>
      <c r="G5" s="644"/>
      <c r="H5" s="644"/>
      <c r="I5" s="644"/>
      <c r="J5" s="645"/>
      <c r="K5" s="645"/>
      <c r="L5" s="645"/>
      <c r="M5" s="646"/>
      <c r="N5" s="643" t="s">
        <v>35</v>
      </c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7"/>
    </row>
    <row r="6" spans="1:25" s="163" customFormat="1" ht="26.25" customHeight="1">
      <c r="A6" s="594"/>
      <c r="B6" s="635" t="s">
        <v>155</v>
      </c>
      <c r="C6" s="636"/>
      <c r="D6" s="636"/>
      <c r="E6" s="636"/>
      <c r="F6" s="636"/>
      <c r="G6" s="640" t="s">
        <v>34</v>
      </c>
      <c r="H6" s="635" t="s">
        <v>156</v>
      </c>
      <c r="I6" s="636"/>
      <c r="J6" s="636"/>
      <c r="K6" s="636"/>
      <c r="L6" s="636"/>
      <c r="M6" s="637" t="s">
        <v>33</v>
      </c>
      <c r="N6" s="635" t="s">
        <v>157</v>
      </c>
      <c r="O6" s="636"/>
      <c r="P6" s="636"/>
      <c r="Q6" s="636"/>
      <c r="R6" s="636"/>
      <c r="S6" s="640" t="s">
        <v>34</v>
      </c>
      <c r="T6" s="635" t="s">
        <v>158</v>
      </c>
      <c r="U6" s="636"/>
      <c r="V6" s="636"/>
      <c r="W6" s="636"/>
      <c r="X6" s="636"/>
      <c r="Y6" s="653" t="s">
        <v>33</v>
      </c>
    </row>
    <row r="7" spans="1:25" s="163" customFormat="1" ht="26.25" customHeight="1">
      <c r="A7" s="595"/>
      <c r="B7" s="658" t="s">
        <v>22</v>
      </c>
      <c r="C7" s="657"/>
      <c r="D7" s="656" t="s">
        <v>21</v>
      </c>
      <c r="E7" s="657"/>
      <c r="F7" s="648" t="s">
        <v>17</v>
      </c>
      <c r="G7" s="641"/>
      <c r="H7" s="658" t="s">
        <v>22</v>
      </c>
      <c r="I7" s="657"/>
      <c r="J7" s="656" t="s">
        <v>21</v>
      </c>
      <c r="K7" s="657"/>
      <c r="L7" s="648" t="s">
        <v>17</v>
      </c>
      <c r="M7" s="638"/>
      <c r="N7" s="658" t="s">
        <v>22</v>
      </c>
      <c r="O7" s="657"/>
      <c r="P7" s="656" t="s">
        <v>21</v>
      </c>
      <c r="Q7" s="657"/>
      <c r="R7" s="648" t="s">
        <v>17</v>
      </c>
      <c r="S7" s="641"/>
      <c r="T7" s="658" t="s">
        <v>22</v>
      </c>
      <c r="U7" s="657"/>
      <c r="V7" s="656" t="s">
        <v>21</v>
      </c>
      <c r="W7" s="657"/>
      <c r="X7" s="648" t="s">
        <v>17</v>
      </c>
      <c r="Y7" s="654"/>
    </row>
    <row r="8" spans="1:25" s="261" customFormat="1" ht="21" customHeight="1" thickBot="1">
      <c r="A8" s="596"/>
      <c r="B8" s="264" t="s">
        <v>19</v>
      </c>
      <c r="C8" s="262" t="s">
        <v>18</v>
      </c>
      <c r="D8" s="263" t="s">
        <v>19</v>
      </c>
      <c r="E8" s="262" t="s">
        <v>18</v>
      </c>
      <c r="F8" s="649"/>
      <c r="G8" s="642"/>
      <c r="H8" s="264" t="s">
        <v>19</v>
      </c>
      <c r="I8" s="262" t="s">
        <v>18</v>
      </c>
      <c r="J8" s="263" t="s">
        <v>19</v>
      </c>
      <c r="K8" s="262" t="s">
        <v>18</v>
      </c>
      <c r="L8" s="649"/>
      <c r="M8" s="639"/>
      <c r="N8" s="264" t="s">
        <v>19</v>
      </c>
      <c r="O8" s="262" t="s">
        <v>18</v>
      </c>
      <c r="P8" s="263" t="s">
        <v>19</v>
      </c>
      <c r="Q8" s="262" t="s">
        <v>18</v>
      </c>
      <c r="R8" s="649"/>
      <c r="S8" s="642"/>
      <c r="T8" s="264" t="s">
        <v>19</v>
      </c>
      <c r="U8" s="262" t="s">
        <v>18</v>
      </c>
      <c r="V8" s="263" t="s">
        <v>19</v>
      </c>
      <c r="W8" s="262" t="s">
        <v>18</v>
      </c>
      <c r="X8" s="649"/>
      <c r="Y8" s="655"/>
    </row>
    <row r="9" spans="1:25" s="254" customFormat="1" ht="18" customHeight="1" thickBot="1" thickTop="1">
      <c r="A9" s="260" t="s">
        <v>24</v>
      </c>
      <c r="B9" s="258">
        <f>B10+B33+B48+B61+B74+B82</f>
        <v>486558</v>
      </c>
      <c r="C9" s="257">
        <f>C10+C33+C48+C61+C74+C82</f>
        <v>456240</v>
      </c>
      <c r="D9" s="256">
        <f>D10+D33+D48+D61+D74+D82</f>
        <v>2805</v>
      </c>
      <c r="E9" s="257">
        <f>E10+E33+E48+E61+E74+E82</f>
        <v>2709</v>
      </c>
      <c r="F9" s="256">
        <f aca="true" t="shared" si="0" ref="F9:F47">SUM(B9:E9)</f>
        <v>948312</v>
      </c>
      <c r="G9" s="259">
        <f aca="true" t="shared" si="1" ref="G9:G47">F9/$F$9</f>
        <v>1</v>
      </c>
      <c r="H9" s="258">
        <f>H10+H33+H48+H61+H74+H82</f>
        <v>416766</v>
      </c>
      <c r="I9" s="257">
        <f>I10+I33+I48+I61+I74+I82</f>
        <v>397900</v>
      </c>
      <c r="J9" s="256">
        <f>J10+J33+J48+J61+J74+J82</f>
        <v>3326</v>
      </c>
      <c r="K9" s="257">
        <f>K10+K33+K48+K61+K74+K82</f>
        <v>3573</v>
      </c>
      <c r="L9" s="256">
        <f aca="true" t="shared" si="2" ref="L9:L47">SUM(H9:K9)</f>
        <v>821565</v>
      </c>
      <c r="M9" s="481">
        <f aca="true" t="shared" si="3" ref="M9:M46">IF(ISERROR(F9/L9-1),"         /0",(F9/L9-1))</f>
        <v>0.1542750725749027</v>
      </c>
      <c r="N9" s="258">
        <f>N10+N33+N48+N61+N74+N82</f>
        <v>3233801</v>
      </c>
      <c r="O9" s="257">
        <f>O10+O33+O48+O61+O74+O82</f>
        <v>3146925</v>
      </c>
      <c r="P9" s="256">
        <f>P10+P33+P48+P61+P74+P82</f>
        <v>30126</v>
      </c>
      <c r="Q9" s="257">
        <f>Q10+Q33+Q48+Q61+Q74+Q82</f>
        <v>27913</v>
      </c>
      <c r="R9" s="256">
        <f aca="true" t="shared" si="4" ref="R9:R47">SUM(N9:Q9)</f>
        <v>6438765</v>
      </c>
      <c r="S9" s="259">
        <f aca="true" t="shared" si="5" ref="S9:S47">R9/$R$9</f>
        <v>1</v>
      </c>
      <c r="T9" s="258">
        <f>T10+T33+T48+T61+T74+T82</f>
        <v>2900767</v>
      </c>
      <c r="U9" s="257">
        <f>U10+U33+U48+U61+U74+U82</f>
        <v>2819548</v>
      </c>
      <c r="V9" s="256">
        <f>V10+V33+V48+V61+V74+V82</f>
        <v>32951</v>
      </c>
      <c r="W9" s="257">
        <f>W10+W33+W48+W61+W74+W82</f>
        <v>33960</v>
      </c>
      <c r="X9" s="256">
        <f aca="true" t="shared" si="6" ref="X9:X47">SUM(T9:W9)</f>
        <v>5787226</v>
      </c>
      <c r="Y9" s="255">
        <f aca="true" t="shared" si="7" ref="Y9:Y46">IF(ISERROR(R9/X9-1),"         /0",(R9/X9-1))</f>
        <v>0.1125822630738802</v>
      </c>
    </row>
    <row r="10" spans="1:25" s="231" customFormat="1" ht="19.5" customHeight="1">
      <c r="A10" s="238" t="s">
        <v>61</v>
      </c>
      <c r="B10" s="235">
        <f>SUM(B11:B32)</f>
        <v>152260</v>
      </c>
      <c r="C10" s="234">
        <f>SUM(C11:C32)</f>
        <v>143814</v>
      </c>
      <c r="D10" s="233">
        <f>SUM(D11:D32)</f>
        <v>6</v>
      </c>
      <c r="E10" s="234">
        <f>SUM(E11:E32)</f>
        <v>7</v>
      </c>
      <c r="F10" s="233">
        <f t="shared" si="0"/>
        <v>296087</v>
      </c>
      <c r="G10" s="236">
        <f t="shared" si="1"/>
        <v>0.3122253013776057</v>
      </c>
      <c r="H10" s="235">
        <f>SUM(H11:H32)</f>
        <v>137942</v>
      </c>
      <c r="I10" s="234">
        <f>SUM(I11:I32)</f>
        <v>131272</v>
      </c>
      <c r="J10" s="233">
        <f>SUM(J11:J32)</f>
        <v>84</v>
      </c>
      <c r="K10" s="234">
        <f>SUM(K11:K32)</f>
        <v>106</v>
      </c>
      <c r="L10" s="233">
        <f t="shared" si="2"/>
        <v>269404</v>
      </c>
      <c r="M10" s="237">
        <f t="shared" si="3"/>
        <v>0.099044557616071</v>
      </c>
      <c r="N10" s="235">
        <f>SUM(N11:N32)</f>
        <v>1025428</v>
      </c>
      <c r="O10" s="234">
        <f>SUM(O11:O32)</f>
        <v>1026397</v>
      </c>
      <c r="P10" s="233">
        <f>SUM(P11:P32)</f>
        <v>2087</v>
      </c>
      <c r="Q10" s="234">
        <f>SUM(Q11:Q32)</f>
        <v>432</v>
      </c>
      <c r="R10" s="233">
        <f t="shared" si="4"/>
        <v>2054344</v>
      </c>
      <c r="S10" s="236">
        <f t="shared" si="5"/>
        <v>0.31905870147458404</v>
      </c>
      <c r="T10" s="235">
        <f>SUM(T11:T32)</f>
        <v>937055</v>
      </c>
      <c r="U10" s="234">
        <f>SUM(U11:U32)</f>
        <v>935259</v>
      </c>
      <c r="V10" s="233">
        <f>SUM(V11:V32)</f>
        <v>684</v>
      </c>
      <c r="W10" s="234">
        <f>SUM(W11:W32)</f>
        <v>973</v>
      </c>
      <c r="X10" s="233">
        <f t="shared" si="6"/>
        <v>1873971</v>
      </c>
      <c r="Y10" s="232">
        <f t="shared" si="7"/>
        <v>0.09625175629718918</v>
      </c>
    </row>
    <row r="11" spans="1:25" ht="19.5" customHeight="1">
      <c r="A11" s="230" t="s">
        <v>268</v>
      </c>
      <c r="B11" s="228">
        <v>30441</v>
      </c>
      <c r="C11" s="225">
        <v>29383</v>
      </c>
      <c r="D11" s="224">
        <v>0</v>
      </c>
      <c r="E11" s="225">
        <v>0</v>
      </c>
      <c r="F11" s="224">
        <f t="shared" si="0"/>
        <v>59824</v>
      </c>
      <c r="G11" s="227">
        <f t="shared" si="1"/>
        <v>0.06308472317127696</v>
      </c>
      <c r="H11" s="228">
        <v>26418</v>
      </c>
      <c r="I11" s="225">
        <v>26903</v>
      </c>
      <c r="J11" s="224">
        <v>0</v>
      </c>
      <c r="K11" s="225">
        <v>0</v>
      </c>
      <c r="L11" s="224">
        <f t="shared" si="2"/>
        <v>53321</v>
      </c>
      <c r="M11" s="229">
        <f t="shared" si="3"/>
        <v>0.12195945312353484</v>
      </c>
      <c r="N11" s="228">
        <v>200623</v>
      </c>
      <c r="O11" s="225">
        <v>213715</v>
      </c>
      <c r="P11" s="224">
        <v>1019</v>
      </c>
      <c r="Q11" s="225">
        <v>81</v>
      </c>
      <c r="R11" s="224">
        <f t="shared" si="4"/>
        <v>415438</v>
      </c>
      <c r="S11" s="227">
        <f t="shared" si="5"/>
        <v>0.06452137948814718</v>
      </c>
      <c r="T11" s="228">
        <v>198632</v>
      </c>
      <c r="U11" s="225">
        <v>207019</v>
      </c>
      <c r="V11" s="224">
        <v>223</v>
      </c>
      <c r="W11" s="225">
        <v>298</v>
      </c>
      <c r="X11" s="224">
        <f t="shared" si="6"/>
        <v>406172</v>
      </c>
      <c r="Y11" s="223">
        <f t="shared" si="7"/>
        <v>0.022812995479747578</v>
      </c>
    </row>
    <row r="12" spans="1:25" ht="19.5" customHeight="1">
      <c r="A12" s="230" t="s">
        <v>269</v>
      </c>
      <c r="B12" s="228">
        <v>13350</v>
      </c>
      <c r="C12" s="225">
        <v>12636</v>
      </c>
      <c r="D12" s="224">
        <v>0</v>
      </c>
      <c r="E12" s="225">
        <v>0</v>
      </c>
      <c r="F12" s="224">
        <f t="shared" si="0"/>
        <v>25986</v>
      </c>
      <c r="G12" s="227">
        <f t="shared" si="1"/>
        <v>0.027402373902260017</v>
      </c>
      <c r="H12" s="228">
        <v>12415</v>
      </c>
      <c r="I12" s="225">
        <v>11474</v>
      </c>
      <c r="J12" s="224"/>
      <c r="K12" s="225"/>
      <c r="L12" s="224">
        <f t="shared" si="2"/>
        <v>23889</v>
      </c>
      <c r="M12" s="229">
        <f t="shared" si="3"/>
        <v>0.08778098706517645</v>
      </c>
      <c r="N12" s="228">
        <v>98387</v>
      </c>
      <c r="O12" s="225">
        <v>96233</v>
      </c>
      <c r="P12" s="224">
        <v>41</v>
      </c>
      <c r="Q12" s="225"/>
      <c r="R12" s="224">
        <f t="shared" si="4"/>
        <v>194661</v>
      </c>
      <c r="S12" s="227">
        <f t="shared" si="5"/>
        <v>0.030232661077085436</v>
      </c>
      <c r="T12" s="228">
        <v>91393</v>
      </c>
      <c r="U12" s="225">
        <v>87701</v>
      </c>
      <c r="V12" s="224"/>
      <c r="W12" s="225">
        <v>78</v>
      </c>
      <c r="X12" s="224">
        <f t="shared" si="6"/>
        <v>179172</v>
      </c>
      <c r="Y12" s="223">
        <f t="shared" si="7"/>
        <v>0.08644765923246944</v>
      </c>
    </row>
    <row r="13" spans="1:25" ht="19.5" customHeight="1">
      <c r="A13" s="230" t="s">
        <v>270</v>
      </c>
      <c r="B13" s="228">
        <v>9908</v>
      </c>
      <c r="C13" s="225">
        <v>10516</v>
      </c>
      <c r="D13" s="224">
        <v>0</v>
      </c>
      <c r="E13" s="225">
        <v>0</v>
      </c>
      <c r="F13" s="224">
        <f t="shared" si="0"/>
        <v>20424</v>
      </c>
      <c r="G13" s="227">
        <f t="shared" si="1"/>
        <v>0.021537215599929136</v>
      </c>
      <c r="H13" s="228">
        <v>10938</v>
      </c>
      <c r="I13" s="225">
        <v>10663</v>
      </c>
      <c r="J13" s="224">
        <v>42</v>
      </c>
      <c r="K13" s="225">
        <v>51</v>
      </c>
      <c r="L13" s="224">
        <f t="shared" si="2"/>
        <v>21694</v>
      </c>
      <c r="M13" s="229">
        <f t="shared" si="3"/>
        <v>-0.058541532220890535</v>
      </c>
      <c r="N13" s="228">
        <v>67778</v>
      </c>
      <c r="O13" s="225">
        <v>73493</v>
      </c>
      <c r="P13" s="224">
        <v>69</v>
      </c>
      <c r="Q13" s="225">
        <v>78</v>
      </c>
      <c r="R13" s="224">
        <f t="shared" si="4"/>
        <v>141418</v>
      </c>
      <c r="S13" s="227">
        <f t="shared" si="5"/>
        <v>0.021963528720181588</v>
      </c>
      <c r="T13" s="228">
        <v>64559</v>
      </c>
      <c r="U13" s="225">
        <v>67806</v>
      </c>
      <c r="V13" s="224">
        <v>134</v>
      </c>
      <c r="W13" s="225">
        <v>233</v>
      </c>
      <c r="X13" s="224">
        <f t="shared" si="6"/>
        <v>132732</v>
      </c>
      <c r="Y13" s="223">
        <f t="shared" si="7"/>
        <v>0.06544013500889001</v>
      </c>
    </row>
    <row r="14" spans="1:25" ht="19.5" customHeight="1">
      <c r="A14" s="230" t="s">
        <v>271</v>
      </c>
      <c r="B14" s="228">
        <v>10478</v>
      </c>
      <c r="C14" s="225">
        <v>9021</v>
      </c>
      <c r="D14" s="224">
        <v>0</v>
      </c>
      <c r="E14" s="225">
        <v>0</v>
      </c>
      <c r="F14" s="224">
        <f t="shared" si="0"/>
        <v>19499</v>
      </c>
      <c r="G14" s="227">
        <f t="shared" si="1"/>
        <v>0.020561798226743942</v>
      </c>
      <c r="H14" s="228">
        <v>10787</v>
      </c>
      <c r="I14" s="225">
        <v>9645</v>
      </c>
      <c r="J14" s="224">
        <v>0</v>
      </c>
      <c r="K14" s="225"/>
      <c r="L14" s="224">
        <f t="shared" si="2"/>
        <v>20432</v>
      </c>
      <c r="M14" s="229">
        <f t="shared" si="3"/>
        <v>-0.04566366483946749</v>
      </c>
      <c r="N14" s="228">
        <v>68853</v>
      </c>
      <c r="O14" s="225">
        <v>72919</v>
      </c>
      <c r="P14" s="224">
        <v>4</v>
      </c>
      <c r="Q14" s="225">
        <v>10</v>
      </c>
      <c r="R14" s="224">
        <f t="shared" si="4"/>
        <v>141786</v>
      </c>
      <c r="S14" s="227">
        <f t="shared" si="5"/>
        <v>0.022020682537722686</v>
      </c>
      <c r="T14" s="228">
        <v>70084</v>
      </c>
      <c r="U14" s="225">
        <v>74684</v>
      </c>
      <c r="V14" s="224">
        <v>122</v>
      </c>
      <c r="W14" s="225">
        <v>12</v>
      </c>
      <c r="X14" s="224">
        <f t="shared" si="6"/>
        <v>144902</v>
      </c>
      <c r="Y14" s="223">
        <f t="shared" si="7"/>
        <v>-0.021504189038108468</v>
      </c>
    </row>
    <row r="15" spans="1:25" ht="19.5" customHeight="1">
      <c r="A15" s="230" t="s">
        <v>272</v>
      </c>
      <c r="B15" s="228">
        <v>9182</v>
      </c>
      <c r="C15" s="225">
        <v>8721</v>
      </c>
      <c r="D15" s="224">
        <v>0</v>
      </c>
      <c r="E15" s="225">
        <v>0</v>
      </c>
      <c r="F15" s="224">
        <f t="shared" si="0"/>
        <v>17903</v>
      </c>
      <c r="G15" s="227">
        <f t="shared" si="1"/>
        <v>0.01887880781852386</v>
      </c>
      <c r="H15" s="228">
        <v>8578</v>
      </c>
      <c r="I15" s="225">
        <v>8490</v>
      </c>
      <c r="J15" s="224"/>
      <c r="K15" s="225"/>
      <c r="L15" s="224">
        <f t="shared" si="2"/>
        <v>17068</v>
      </c>
      <c r="M15" s="229">
        <f t="shared" si="3"/>
        <v>0.04892195922193587</v>
      </c>
      <c r="N15" s="228">
        <v>58543</v>
      </c>
      <c r="O15" s="225">
        <v>58481</v>
      </c>
      <c r="P15" s="224">
        <v>589</v>
      </c>
      <c r="Q15" s="225"/>
      <c r="R15" s="224">
        <f t="shared" si="4"/>
        <v>117613</v>
      </c>
      <c r="S15" s="227">
        <f t="shared" si="5"/>
        <v>0.01826639114799189</v>
      </c>
      <c r="T15" s="228">
        <v>53287</v>
      </c>
      <c r="U15" s="225">
        <v>54112</v>
      </c>
      <c r="V15" s="224"/>
      <c r="W15" s="225"/>
      <c r="X15" s="224">
        <f t="shared" si="6"/>
        <v>107399</v>
      </c>
      <c r="Y15" s="223">
        <f t="shared" si="7"/>
        <v>0.09510330636225661</v>
      </c>
    </row>
    <row r="16" spans="1:25" ht="19.5" customHeight="1">
      <c r="A16" s="230" t="s">
        <v>273</v>
      </c>
      <c r="B16" s="228">
        <v>8698</v>
      </c>
      <c r="C16" s="225">
        <v>9157</v>
      </c>
      <c r="D16" s="224">
        <v>0</v>
      </c>
      <c r="E16" s="225">
        <v>0</v>
      </c>
      <c r="F16" s="224">
        <f aca="true" t="shared" si="8" ref="F16:F21">SUM(B16:E16)</f>
        <v>17855</v>
      </c>
      <c r="G16" s="227">
        <f aca="true" t="shared" si="9" ref="G16:G21">F16/$F$9</f>
        <v>0.018828191565645063</v>
      </c>
      <c r="H16" s="228">
        <v>8964</v>
      </c>
      <c r="I16" s="225">
        <v>9463</v>
      </c>
      <c r="J16" s="224"/>
      <c r="K16" s="225"/>
      <c r="L16" s="224">
        <f aca="true" t="shared" si="10" ref="L16:L21">SUM(H16:K16)</f>
        <v>18427</v>
      </c>
      <c r="M16" s="229">
        <f aca="true" t="shared" si="11" ref="M16:M21">IF(ISERROR(F16/L16-1),"         /0",(F16/L16-1))</f>
        <v>-0.031041406631573287</v>
      </c>
      <c r="N16" s="228">
        <v>63530</v>
      </c>
      <c r="O16" s="225">
        <v>66231</v>
      </c>
      <c r="P16" s="224">
        <v>0</v>
      </c>
      <c r="Q16" s="225">
        <v>8</v>
      </c>
      <c r="R16" s="224">
        <f aca="true" t="shared" si="12" ref="R16:R21">SUM(N16:Q16)</f>
        <v>129769</v>
      </c>
      <c r="S16" s="227">
        <f aca="true" t="shared" si="13" ref="S16:S21">R16/$R$9</f>
        <v>0.02015433083828964</v>
      </c>
      <c r="T16" s="228">
        <v>60941</v>
      </c>
      <c r="U16" s="225">
        <v>62533</v>
      </c>
      <c r="V16" s="224">
        <v>8</v>
      </c>
      <c r="W16" s="225">
        <v>2</v>
      </c>
      <c r="X16" s="224">
        <f aca="true" t="shared" si="14" ref="X16:X21">SUM(T16:W16)</f>
        <v>123484</v>
      </c>
      <c r="Y16" s="223">
        <f aca="true" t="shared" si="15" ref="Y16:Y21">IF(ISERROR(R16/X16-1),"         /0",(R16/X16-1))</f>
        <v>0.05089728223899459</v>
      </c>
    </row>
    <row r="17" spans="1:25" ht="19.5" customHeight="1">
      <c r="A17" s="230" t="s">
        <v>274</v>
      </c>
      <c r="B17" s="228">
        <v>8700</v>
      </c>
      <c r="C17" s="225">
        <v>8856</v>
      </c>
      <c r="D17" s="224">
        <v>0</v>
      </c>
      <c r="E17" s="225">
        <v>0</v>
      </c>
      <c r="F17" s="224">
        <f t="shared" si="8"/>
        <v>17556</v>
      </c>
      <c r="G17" s="227">
        <f t="shared" si="9"/>
        <v>0.018512894490420873</v>
      </c>
      <c r="H17" s="228">
        <v>7253</v>
      </c>
      <c r="I17" s="225">
        <v>7885</v>
      </c>
      <c r="J17" s="224"/>
      <c r="K17" s="225"/>
      <c r="L17" s="224">
        <f t="shared" si="10"/>
        <v>15138</v>
      </c>
      <c r="M17" s="229">
        <f t="shared" si="11"/>
        <v>0.1597304795877923</v>
      </c>
      <c r="N17" s="228">
        <v>62511</v>
      </c>
      <c r="O17" s="225">
        <v>65965</v>
      </c>
      <c r="P17" s="224">
        <v>0</v>
      </c>
      <c r="Q17" s="225"/>
      <c r="R17" s="224">
        <f t="shared" si="12"/>
        <v>128476</v>
      </c>
      <c r="S17" s="227">
        <f t="shared" si="13"/>
        <v>0.01995351593046182</v>
      </c>
      <c r="T17" s="228">
        <v>57457</v>
      </c>
      <c r="U17" s="225">
        <v>60874</v>
      </c>
      <c r="V17" s="224"/>
      <c r="W17" s="225"/>
      <c r="X17" s="224">
        <f t="shared" si="14"/>
        <v>118331</v>
      </c>
      <c r="Y17" s="223">
        <f t="shared" si="15"/>
        <v>0.0857340848974486</v>
      </c>
    </row>
    <row r="18" spans="1:25" ht="19.5" customHeight="1">
      <c r="A18" s="230" t="s">
        <v>275</v>
      </c>
      <c r="B18" s="228">
        <v>8209</v>
      </c>
      <c r="C18" s="225">
        <v>6924</v>
      </c>
      <c r="D18" s="224">
        <v>0</v>
      </c>
      <c r="E18" s="225">
        <v>0</v>
      </c>
      <c r="F18" s="224">
        <f t="shared" si="8"/>
        <v>15133</v>
      </c>
      <c r="G18" s="227">
        <f t="shared" si="9"/>
        <v>0.015957828225309813</v>
      </c>
      <c r="H18" s="228">
        <v>7010</v>
      </c>
      <c r="I18" s="225">
        <v>5456</v>
      </c>
      <c r="J18" s="224">
        <v>4</v>
      </c>
      <c r="K18" s="225"/>
      <c r="L18" s="224">
        <f t="shared" si="10"/>
        <v>12470</v>
      </c>
      <c r="M18" s="229">
        <f t="shared" si="11"/>
        <v>0.21355252606255015</v>
      </c>
      <c r="N18" s="228">
        <v>60946</v>
      </c>
      <c r="O18" s="225">
        <v>58635</v>
      </c>
      <c r="P18" s="224">
        <v>4</v>
      </c>
      <c r="Q18" s="225">
        <v>0</v>
      </c>
      <c r="R18" s="224">
        <f t="shared" si="12"/>
        <v>119585</v>
      </c>
      <c r="S18" s="227">
        <f t="shared" si="13"/>
        <v>0.018572661061554505</v>
      </c>
      <c r="T18" s="228">
        <v>39023</v>
      </c>
      <c r="U18" s="225">
        <v>36034</v>
      </c>
      <c r="V18" s="224">
        <v>18</v>
      </c>
      <c r="W18" s="225">
        <v>6</v>
      </c>
      <c r="X18" s="224">
        <f t="shared" si="14"/>
        <v>75081</v>
      </c>
      <c r="Y18" s="223">
        <f t="shared" si="15"/>
        <v>0.5927465004461847</v>
      </c>
    </row>
    <row r="19" spans="1:25" ht="19.5" customHeight="1">
      <c r="A19" s="230" t="s">
        <v>276</v>
      </c>
      <c r="B19" s="228">
        <v>5288</v>
      </c>
      <c r="C19" s="225">
        <v>4417</v>
      </c>
      <c r="D19" s="224">
        <v>0</v>
      </c>
      <c r="E19" s="225">
        <v>0</v>
      </c>
      <c r="F19" s="224">
        <f t="shared" si="8"/>
        <v>9705</v>
      </c>
      <c r="G19" s="227">
        <f t="shared" si="9"/>
        <v>0.01023397362893225</v>
      </c>
      <c r="H19" s="228">
        <v>4931</v>
      </c>
      <c r="I19" s="225">
        <v>3880</v>
      </c>
      <c r="J19" s="224"/>
      <c r="K19" s="225"/>
      <c r="L19" s="224">
        <f t="shared" si="10"/>
        <v>8811</v>
      </c>
      <c r="M19" s="229">
        <f t="shared" si="11"/>
        <v>0.1014640789921688</v>
      </c>
      <c r="N19" s="228">
        <v>30821</v>
      </c>
      <c r="O19" s="225">
        <v>26732</v>
      </c>
      <c r="P19" s="224"/>
      <c r="Q19" s="225"/>
      <c r="R19" s="224">
        <f t="shared" si="12"/>
        <v>57553</v>
      </c>
      <c r="S19" s="227">
        <f t="shared" si="13"/>
        <v>0.008938515382996583</v>
      </c>
      <c r="T19" s="228">
        <v>29548</v>
      </c>
      <c r="U19" s="225">
        <v>24065</v>
      </c>
      <c r="V19" s="224"/>
      <c r="W19" s="225"/>
      <c r="X19" s="224">
        <f t="shared" si="14"/>
        <v>53613</v>
      </c>
      <c r="Y19" s="223">
        <f t="shared" si="15"/>
        <v>0.07348963870703007</v>
      </c>
    </row>
    <row r="20" spans="1:25" ht="19.5" customHeight="1">
      <c r="A20" s="230" t="s">
        <v>277</v>
      </c>
      <c r="B20" s="228">
        <v>4460</v>
      </c>
      <c r="C20" s="225">
        <v>4266</v>
      </c>
      <c r="D20" s="224">
        <v>0</v>
      </c>
      <c r="E20" s="225">
        <v>0</v>
      </c>
      <c r="F20" s="224">
        <f t="shared" si="8"/>
        <v>8726</v>
      </c>
      <c r="G20" s="227">
        <f t="shared" si="9"/>
        <v>0.009201612971258405</v>
      </c>
      <c r="H20" s="228">
        <v>4104</v>
      </c>
      <c r="I20" s="225">
        <v>4178</v>
      </c>
      <c r="J20" s="224"/>
      <c r="K20" s="225"/>
      <c r="L20" s="224">
        <f t="shared" si="10"/>
        <v>8282</v>
      </c>
      <c r="M20" s="229">
        <f t="shared" si="11"/>
        <v>0.053610239072687804</v>
      </c>
      <c r="N20" s="228">
        <v>30157</v>
      </c>
      <c r="O20" s="225">
        <v>29743</v>
      </c>
      <c r="P20" s="224">
        <v>54</v>
      </c>
      <c r="Q20" s="225">
        <v>15</v>
      </c>
      <c r="R20" s="224">
        <f t="shared" si="12"/>
        <v>59969</v>
      </c>
      <c r="S20" s="227">
        <f t="shared" si="13"/>
        <v>0.009313742619896828</v>
      </c>
      <c r="T20" s="228">
        <v>29756</v>
      </c>
      <c r="U20" s="225">
        <v>29399</v>
      </c>
      <c r="V20" s="224">
        <v>10</v>
      </c>
      <c r="W20" s="225">
        <v>5</v>
      </c>
      <c r="X20" s="224">
        <f t="shared" si="14"/>
        <v>59170</v>
      </c>
      <c r="Y20" s="223">
        <f t="shared" si="15"/>
        <v>0.013503464593544123</v>
      </c>
    </row>
    <row r="21" spans="1:25" ht="19.5" customHeight="1">
      <c r="A21" s="230" t="s">
        <v>278</v>
      </c>
      <c r="B21" s="228">
        <v>2056</v>
      </c>
      <c r="C21" s="225">
        <v>4997</v>
      </c>
      <c r="D21" s="224">
        <v>0</v>
      </c>
      <c r="E21" s="225">
        <v>0</v>
      </c>
      <c r="F21" s="224">
        <f t="shared" si="8"/>
        <v>7053</v>
      </c>
      <c r="G21" s="227">
        <f t="shared" si="9"/>
        <v>0.007437425657378584</v>
      </c>
      <c r="H21" s="228">
        <v>3067</v>
      </c>
      <c r="I21" s="225">
        <v>6253</v>
      </c>
      <c r="J21" s="224"/>
      <c r="K21" s="225"/>
      <c r="L21" s="224">
        <f t="shared" si="10"/>
        <v>9320</v>
      </c>
      <c r="M21" s="229">
        <f t="shared" si="11"/>
        <v>-0.24324034334763944</v>
      </c>
      <c r="N21" s="228">
        <v>14446</v>
      </c>
      <c r="O21" s="225">
        <v>33236</v>
      </c>
      <c r="P21" s="224"/>
      <c r="Q21" s="225"/>
      <c r="R21" s="224">
        <f t="shared" si="12"/>
        <v>47682</v>
      </c>
      <c r="S21" s="227">
        <f t="shared" si="13"/>
        <v>0.00740545741302874</v>
      </c>
      <c r="T21" s="228">
        <v>15246</v>
      </c>
      <c r="U21" s="225">
        <v>35007</v>
      </c>
      <c r="V21" s="224"/>
      <c r="W21" s="225"/>
      <c r="X21" s="224">
        <f t="shared" si="14"/>
        <v>50253</v>
      </c>
      <c r="Y21" s="223">
        <f t="shared" si="15"/>
        <v>-0.051161124708972605</v>
      </c>
    </row>
    <row r="22" spans="1:25" ht="19.5" customHeight="1">
      <c r="A22" s="230" t="s">
        <v>279</v>
      </c>
      <c r="B22" s="228">
        <v>3273</v>
      </c>
      <c r="C22" s="225">
        <v>3598</v>
      </c>
      <c r="D22" s="224">
        <v>0</v>
      </c>
      <c r="E22" s="225">
        <v>0</v>
      </c>
      <c r="F22" s="224">
        <f t="shared" si="0"/>
        <v>6871</v>
      </c>
      <c r="G22" s="227">
        <f t="shared" si="1"/>
        <v>0.00724550569854647</v>
      </c>
      <c r="H22" s="228">
        <v>3248</v>
      </c>
      <c r="I22" s="225">
        <v>3701</v>
      </c>
      <c r="J22" s="224"/>
      <c r="K22" s="225"/>
      <c r="L22" s="224">
        <f t="shared" si="2"/>
        <v>6949</v>
      </c>
      <c r="M22" s="229">
        <f t="shared" si="3"/>
        <v>-0.01122463663836526</v>
      </c>
      <c r="N22" s="228">
        <v>23635</v>
      </c>
      <c r="O22" s="225">
        <v>26038</v>
      </c>
      <c r="P22" s="224"/>
      <c r="Q22" s="225"/>
      <c r="R22" s="224">
        <f t="shared" si="4"/>
        <v>49673</v>
      </c>
      <c r="S22" s="227">
        <f t="shared" si="5"/>
        <v>0.00771467820304049</v>
      </c>
      <c r="T22" s="228">
        <v>23292</v>
      </c>
      <c r="U22" s="225">
        <v>25849</v>
      </c>
      <c r="V22" s="224"/>
      <c r="W22" s="225"/>
      <c r="X22" s="224">
        <f t="shared" si="6"/>
        <v>49141</v>
      </c>
      <c r="Y22" s="223">
        <f t="shared" si="7"/>
        <v>0.01082599051708355</v>
      </c>
    </row>
    <row r="23" spans="1:25" ht="19.5" customHeight="1">
      <c r="A23" s="230" t="s">
        <v>280</v>
      </c>
      <c r="B23" s="228">
        <v>3371</v>
      </c>
      <c r="C23" s="225">
        <v>2778</v>
      </c>
      <c r="D23" s="224">
        <v>0</v>
      </c>
      <c r="E23" s="225">
        <v>0</v>
      </c>
      <c r="F23" s="224">
        <f t="shared" si="0"/>
        <v>6149</v>
      </c>
      <c r="G23" s="227">
        <f t="shared" si="1"/>
        <v>0.006484152894827863</v>
      </c>
      <c r="H23" s="228">
        <v>189</v>
      </c>
      <c r="I23" s="225">
        <v>64</v>
      </c>
      <c r="J23" s="224"/>
      <c r="K23" s="225"/>
      <c r="L23" s="224">
        <f t="shared" si="2"/>
        <v>253</v>
      </c>
      <c r="M23" s="229">
        <f t="shared" si="3"/>
        <v>23.304347826086957</v>
      </c>
      <c r="N23" s="228">
        <v>21127</v>
      </c>
      <c r="O23" s="225">
        <v>15245</v>
      </c>
      <c r="P23" s="224"/>
      <c r="Q23" s="225"/>
      <c r="R23" s="224">
        <f t="shared" si="4"/>
        <v>36372</v>
      </c>
      <c r="S23" s="227">
        <f t="shared" si="5"/>
        <v>0.005648909379360793</v>
      </c>
      <c r="T23" s="228">
        <v>1180</v>
      </c>
      <c r="U23" s="225">
        <v>536</v>
      </c>
      <c r="V23" s="224"/>
      <c r="W23" s="225"/>
      <c r="X23" s="224">
        <f t="shared" si="6"/>
        <v>1716</v>
      </c>
      <c r="Y23" s="223">
        <f t="shared" si="7"/>
        <v>20.195804195804197</v>
      </c>
    </row>
    <row r="24" spans="1:25" ht="19.5" customHeight="1">
      <c r="A24" s="230" t="s">
        <v>281</v>
      </c>
      <c r="B24" s="228">
        <v>3128</v>
      </c>
      <c r="C24" s="225">
        <v>2907</v>
      </c>
      <c r="D24" s="224">
        <v>0</v>
      </c>
      <c r="E24" s="225">
        <v>0</v>
      </c>
      <c r="F24" s="224">
        <f t="shared" si="0"/>
        <v>6035</v>
      </c>
      <c r="G24" s="227">
        <f t="shared" si="1"/>
        <v>0.006363939294240714</v>
      </c>
      <c r="H24" s="228">
        <v>2748</v>
      </c>
      <c r="I24" s="225">
        <v>2797</v>
      </c>
      <c r="J24" s="224"/>
      <c r="K24" s="225"/>
      <c r="L24" s="224">
        <f t="shared" si="2"/>
        <v>5545</v>
      </c>
      <c r="M24" s="229">
        <f t="shared" si="3"/>
        <v>0.08836789900811537</v>
      </c>
      <c r="N24" s="228">
        <v>22038</v>
      </c>
      <c r="O24" s="225">
        <v>21508</v>
      </c>
      <c r="P24" s="224">
        <v>20</v>
      </c>
      <c r="Q24" s="225">
        <v>3</v>
      </c>
      <c r="R24" s="224">
        <f t="shared" si="4"/>
        <v>43569</v>
      </c>
      <c r="S24" s="227">
        <f t="shared" si="5"/>
        <v>0.006766670316434907</v>
      </c>
      <c r="T24" s="228">
        <v>22145</v>
      </c>
      <c r="U24" s="225">
        <v>21684</v>
      </c>
      <c r="V24" s="224">
        <v>7</v>
      </c>
      <c r="W24" s="225">
        <v>1</v>
      </c>
      <c r="X24" s="224">
        <f t="shared" si="6"/>
        <v>43837</v>
      </c>
      <c r="Y24" s="223">
        <f t="shared" si="7"/>
        <v>-0.0061135570408559214</v>
      </c>
    </row>
    <row r="25" spans="1:25" ht="19.5" customHeight="1">
      <c r="A25" s="230" t="s">
        <v>282</v>
      </c>
      <c r="B25" s="228">
        <v>2714</v>
      </c>
      <c r="C25" s="225">
        <v>2404</v>
      </c>
      <c r="D25" s="224">
        <v>0</v>
      </c>
      <c r="E25" s="225">
        <v>0</v>
      </c>
      <c r="F25" s="224">
        <f t="shared" si="0"/>
        <v>5118</v>
      </c>
      <c r="G25" s="227">
        <f t="shared" si="1"/>
        <v>0.005396957963201984</v>
      </c>
      <c r="H25" s="228">
        <v>2684</v>
      </c>
      <c r="I25" s="225">
        <v>2306</v>
      </c>
      <c r="J25" s="224"/>
      <c r="K25" s="225"/>
      <c r="L25" s="224">
        <f t="shared" si="2"/>
        <v>4990</v>
      </c>
      <c r="M25" s="229">
        <f t="shared" si="3"/>
        <v>0.025651302605210313</v>
      </c>
      <c r="N25" s="228">
        <v>19521</v>
      </c>
      <c r="O25" s="225">
        <v>17949</v>
      </c>
      <c r="P25" s="224">
        <v>39</v>
      </c>
      <c r="Q25" s="225"/>
      <c r="R25" s="224">
        <f t="shared" si="4"/>
        <v>37509</v>
      </c>
      <c r="S25" s="227">
        <f t="shared" si="5"/>
        <v>0.005825496038448367</v>
      </c>
      <c r="T25" s="228">
        <v>18373</v>
      </c>
      <c r="U25" s="225">
        <v>16850</v>
      </c>
      <c r="V25" s="224"/>
      <c r="W25" s="225"/>
      <c r="X25" s="224">
        <f t="shared" si="6"/>
        <v>35223</v>
      </c>
      <c r="Y25" s="223">
        <f t="shared" si="7"/>
        <v>0.0649007750617494</v>
      </c>
    </row>
    <row r="26" spans="1:25" ht="19.5" customHeight="1">
      <c r="A26" s="230" t="s">
        <v>283</v>
      </c>
      <c r="B26" s="228">
        <v>2695</v>
      </c>
      <c r="C26" s="225">
        <v>2307</v>
      </c>
      <c r="D26" s="224">
        <v>0</v>
      </c>
      <c r="E26" s="225">
        <v>0</v>
      </c>
      <c r="F26" s="224">
        <f t="shared" si="0"/>
        <v>5002</v>
      </c>
      <c r="G26" s="227">
        <f t="shared" si="1"/>
        <v>0.005274635352078219</v>
      </c>
      <c r="H26" s="228">
        <v>2240</v>
      </c>
      <c r="I26" s="225">
        <v>1987</v>
      </c>
      <c r="J26" s="224"/>
      <c r="K26" s="225"/>
      <c r="L26" s="224">
        <f t="shared" si="2"/>
        <v>4227</v>
      </c>
      <c r="M26" s="229">
        <f t="shared" si="3"/>
        <v>0.18334516205346585</v>
      </c>
      <c r="N26" s="228">
        <v>19060</v>
      </c>
      <c r="O26" s="225">
        <v>19405</v>
      </c>
      <c r="P26" s="224">
        <v>2</v>
      </c>
      <c r="Q26" s="225"/>
      <c r="R26" s="224">
        <f t="shared" si="4"/>
        <v>38467</v>
      </c>
      <c r="S26" s="227">
        <f t="shared" si="5"/>
        <v>0.005974282335199374</v>
      </c>
      <c r="T26" s="228">
        <v>17133</v>
      </c>
      <c r="U26" s="225">
        <v>17289</v>
      </c>
      <c r="V26" s="224">
        <v>9</v>
      </c>
      <c r="W26" s="225">
        <v>1</v>
      </c>
      <c r="X26" s="224">
        <f t="shared" si="6"/>
        <v>34432</v>
      </c>
      <c r="Y26" s="223">
        <f t="shared" si="7"/>
        <v>0.1171875</v>
      </c>
    </row>
    <row r="27" spans="1:25" ht="19.5" customHeight="1">
      <c r="A27" s="230" t="s">
        <v>284</v>
      </c>
      <c r="B27" s="228">
        <v>2412</v>
      </c>
      <c r="C27" s="225">
        <v>1987</v>
      </c>
      <c r="D27" s="224">
        <v>0</v>
      </c>
      <c r="E27" s="225">
        <v>0</v>
      </c>
      <c r="F27" s="224">
        <f t="shared" si="0"/>
        <v>4399</v>
      </c>
      <c r="G27" s="227">
        <f t="shared" si="1"/>
        <v>0.0046387686752883016</v>
      </c>
      <c r="H27" s="228">
        <v>2930</v>
      </c>
      <c r="I27" s="225">
        <v>2228</v>
      </c>
      <c r="J27" s="224">
        <v>3</v>
      </c>
      <c r="K27" s="225">
        <v>10</v>
      </c>
      <c r="L27" s="224">
        <f t="shared" si="2"/>
        <v>5171</v>
      </c>
      <c r="M27" s="229">
        <f t="shared" si="3"/>
        <v>-0.14929414039837552</v>
      </c>
      <c r="N27" s="228">
        <v>15873</v>
      </c>
      <c r="O27" s="225">
        <v>15528</v>
      </c>
      <c r="P27" s="224">
        <v>0</v>
      </c>
      <c r="Q27" s="225">
        <v>9</v>
      </c>
      <c r="R27" s="224">
        <f t="shared" si="4"/>
        <v>31410</v>
      </c>
      <c r="S27" s="227">
        <f t="shared" si="5"/>
        <v>0.004878264698276766</v>
      </c>
      <c r="T27" s="228">
        <v>18800</v>
      </c>
      <c r="U27" s="225">
        <v>17712</v>
      </c>
      <c r="V27" s="224">
        <v>31</v>
      </c>
      <c r="W27" s="225">
        <v>63</v>
      </c>
      <c r="X27" s="224">
        <f t="shared" si="6"/>
        <v>36606</v>
      </c>
      <c r="Y27" s="223">
        <f t="shared" si="7"/>
        <v>-0.14194394361580065</v>
      </c>
    </row>
    <row r="28" spans="1:25" ht="19.5" customHeight="1">
      <c r="A28" s="230" t="s">
        <v>285</v>
      </c>
      <c r="B28" s="228">
        <v>1888</v>
      </c>
      <c r="C28" s="225">
        <v>1737</v>
      </c>
      <c r="D28" s="224">
        <v>0</v>
      </c>
      <c r="E28" s="225">
        <v>0</v>
      </c>
      <c r="F28" s="224">
        <f t="shared" si="0"/>
        <v>3625</v>
      </c>
      <c r="G28" s="227">
        <f t="shared" si="1"/>
        <v>0.0038225815976176618</v>
      </c>
      <c r="H28" s="228">
        <v>1177</v>
      </c>
      <c r="I28" s="225">
        <v>989</v>
      </c>
      <c r="J28" s="224"/>
      <c r="K28" s="225"/>
      <c r="L28" s="224">
        <f t="shared" si="2"/>
        <v>2166</v>
      </c>
      <c r="M28" s="229">
        <f t="shared" si="3"/>
        <v>0.6735918744228993</v>
      </c>
      <c r="N28" s="228">
        <v>12038</v>
      </c>
      <c r="O28" s="225">
        <v>10416</v>
      </c>
      <c r="P28" s="224"/>
      <c r="Q28" s="225"/>
      <c r="R28" s="224">
        <f t="shared" si="4"/>
        <v>22454</v>
      </c>
      <c r="S28" s="227">
        <f t="shared" si="5"/>
        <v>0.0034873147257276824</v>
      </c>
      <c r="T28" s="228">
        <v>8348</v>
      </c>
      <c r="U28" s="225">
        <v>6139</v>
      </c>
      <c r="V28" s="224"/>
      <c r="W28" s="225"/>
      <c r="X28" s="224">
        <f t="shared" si="6"/>
        <v>14487</v>
      </c>
      <c r="Y28" s="223">
        <f t="shared" si="7"/>
        <v>0.5499413267067026</v>
      </c>
    </row>
    <row r="29" spans="1:25" ht="19.5" customHeight="1">
      <c r="A29" s="230" t="s">
        <v>286</v>
      </c>
      <c r="B29" s="228">
        <v>1524</v>
      </c>
      <c r="C29" s="225">
        <v>1403</v>
      </c>
      <c r="D29" s="224">
        <v>0</v>
      </c>
      <c r="E29" s="225">
        <v>0</v>
      </c>
      <c r="F29" s="224">
        <f t="shared" si="0"/>
        <v>2927</v>
      </c>
      <c r="G29" s="227">
        <f t="shared" si="1"/>
        <v>0.003086536920338454</v>
      </c>
      <c r="H29" s="228">
        <v>1357</v>
      </c>
      <c r="I29" s="225">
        <v>1218</v>
      </c>
      <c r="J29" s="224">
        <v>21</v>
      </c>
      <c r="K29" s="225">
        <v>13</v>
      </c>
      <c r="L29" s="224">
        <f t="shared" si="2"/>
        <v>2609</v>
      </c>
      <c r="M29" s="229">
        <f t="shared" si="3"/>
        <v>0.1218857799923343</v>
      </c>
      <c r="N29" s="228">
        <v>7170</v>
      </c>
      <c r="O29" s="225">
        <v>6486</v>
      </c>
      <c r="P29" s="224">
        <v>7</v>
      </c>
      <c r="Q29" s="225">
        <v>3</v>
      </c>
      <c r="R29" s="224">
        <f t="shared" si="4"/>
        <v>13666</v>
      </c>
      <c r="S29" s="227">
        <f t="shared" si="5"/>
        <v>0.0021224567133604037</v>
      </c>
      <c r="T29" s="228">
        <v>10031</v>
      </c>
      <c r="U29" s="225">
        <v>8619</v>
      </c>
      <c r="V29" s="224">
        <v>32</v>
      </c>
      <c r="W29" s="225">
        <v>72</v>
      </c>
      <c r="X29" s="224">
        <f t="shared" si="6"/>
        <v>18754</v>
      </c>
      <c r="Y29" s="223">
        <f t="shared" si="7"/>
        <v>-0.2713021222139277</v>
      </c>
    </row>
    <row r="30" spans="1:25" ht="19.5" customHeight="1">
      <c r="A30" s="230" t="s">
        <v>287</v>
      </c>
      <c r="B30" s="228">
        <v>1294</v>
      </c>
      <c r="C30" s="225">
        <v>1231</v>
      </c>
      <c r="D30" s="224">
        <v>0</v>
      </c>
      <c r="E30" s="225">
        <v>0</v>
      </c>
      <c r="F30" s="224">
        <f t="shared" si="0"/>
        <v>2525</v>
      </c>
      <c r="G30" s="227">
        <f t="shared" si="1"/>
        <v>0.002662625802478509</v>
      </c>
      <c r="H30" s="228">
        <v>1304</v>
      </c>
      <c r="I30" s="225">
        <v>1167</v>
      </c>
      <c r="J30" s="224"/>
      <c r="K30" s="225"/>
      <c r="L30" s="224">
        <f t="shared" si="2"/>
        <v>2471</v>
      </c>
      <c r="M30" s="229">
        <f t="shared" si="3"/>
        <v>0.02185350060704172</v>
      </c>
      <c r="N30" s="228">
        <v>9404</v>
      </c>
      <c r="O30" s="225">
        <v>9079</v>
      </c>
      <c r="P30" s="224"/>
      <c r="Q30" s="225"/>
      <c r="R30" s="224">
        <f t="shared" si="4"/>
        <v>18483</v>
      </c>
      <c r="S30" s="227">
        <f t="shared" si="5"/>
        <v>0.002870581547858945</v>
      </c>
      <c r="T30" s="228">
        <v>9651</v>
      </c>
      <c r="U30" s="225">
        <v>9044</v>
      </c>
      <c r="V30" s="224"/>
      <c r="W30" s="225"/>
      <c r="X30" s="224">
        <f t="shared" si="6"/>
        <v>18695</v>
      </c>
      <c r="Y30" s="223">
        <f t="shared" si="7"/>
        <v>-0.01133993046269055</v>
      </c>
    </row>
    <row r="31" spans="1:25" ht="19.5" customHeight="1">
      <c r="A31" s="230" t="s">
        <v>288</v>
      </c>
      <c r="B31" s="228">
        <v>280</v>
      </c>
      <c r="C31" s="225">
        <v>240</v>
      </c>
      <c r="D31" s="224">
        <v>0</v>
      </c>
      <c r="E31" s="225">
        <v>0</v>
      </c>
      <c r="F31" s="224">
        <f t="shared" si="0"/>
        <v>520</v>
      </c>
      <c r="G31" s="227">
        <f t="shared" si="1"/>
        <v>0.0005483427395203267</v>
      </c>
      <c r="H31" s="228"/>
      <c r="I31" s="225"/>
      <c r="J31" s="224"/>
      <c r="K31" s="225"/>
      <c r="L31" s="224">
        <f t="shared" si="2"/>
        <v>0</v>
      </c>
      <c r="M31" s="229" t="str">
        <f t="shared" si="3"/>
        <v>         /0</v>
      </c>
      <c r="N31" s="228">
        <v>1056</v>
      </c>
      <c r="O31" s="225">
        <v>829</v>
      </c>
      <c r="P31" s="224"/>
      <c r="Q31" s="225"/>
      <c r="R31" s="224">
        <f t="shared" si="4"/>
        <v>1885</v>
      </c>
      <c r="S31" s="227">
        <f t="shared" si="5"/>
        <v>0.0002927580056113245</v>
      </c>
      <c r="T31" s="228"/>
      <c r="U31" s="225"/>
      <c r="V31" s="224"/>
      <c r="W31" s="225"/>
      <c r="X31" s="224">
        <f t="shared" si="6"/>
        <v>0</v>
      </c>
      <c r="Y31" s="223" t="str">
        <f t="shared" si="7"/>
        <v>         /0</v>
      </c>
    </row>
    <row r="32" spans="1:25" ht="19.5" customHeight="1" thickBot="1">
      <c r="A32" s="230" t="s">
        <v>266</v>
      </c>
      <c r="B32" s="228">
        <v>18911</v>
      </c>
      <c r="C32" s="225">
        <v>14328</v>
      </c>
      <c r="D32" s="224">
        <v>6</v>
      </c>
      <c r="E32" s="225">
        <v>7</v>
      </c>
      <c r="F32" s="224">
        <f t="shared" si="0"/>
        <v>33252</v>
      </c>
      <c r="G32" s="227">
        <f t="shared" si="1"/>
        <v>0.03506440918178827</v>
      </c>
      <c r="H32" s="228">
        <v>15600</v>
      </c>
      <c r="I32" s="225">
        <v>10525</v>
      </c>
      <c r="J32" s="224">
        <v>14</v>
      </c>
      <c r="K32" s="225">
        <v>32</v>
      </c>
      <c r="L32" s="224">
        <f t="shared" si="2"/>
        <v>26171</v>
      </c>
      <c r="M32" s="229">
        <f t="shared" si="3"/>
        <v>0.2705666577509458</v>
      </c>
      <c r="N32" s="228">
        <v>117911</v>
      </c>
      <c r="O32" s="225">
        <v>88531</v>
      </c>
      <c r="P32" s="224">
        <v>239</v>
      </c>
      <c r="Q32" s="225">
        <v>225</v>
      </c>
      <c r="R32" s="224">
        <f t="shared" si="4"/>
        <v>206906</v>
      </c>
      <c r="S32" s="227">
        <f t="shared" si="5"/>
        <v>0.032134423293908074</v>
      </c>
      <c r="T32" s="228">
        <v>98176</v>
      </c>
      <c r="U32" s="225">
        <v>72303</v>
      </c>
      <c r="V32" s="224">
        <v>90</v>
      </c>
      <c r="W32" s="225">
        <v>202</v>
      </c>
      <c r="X32" s="224">
        <f t="shared" si="6"/>
        <v>170771</v>
      </c>
      <c r="Y32" s="223">
        <f t="shared" si="7"/>
        <v>0.21159915910781102</v>
      </c>
    </row>
    <row r="33" spans="1:25" s="231" customFormat="1" ht="19.5" customHeight="1">
      <c r="A33" s="238" t="s">
        <v>60</v>
      </c>
      <c r="B33" s="235">
        <f>SUM(B34:B47)</f>
        <v>121631</v>
      </c>
      <c r="C33" s="234">
        <f>SUM(C34:C47)</f>
        <v>121271</v>
      </c>
      <c r="D33" s="233">
        <f>SUM(D34:D47)</f>
        <v>45</v>
      </c>
      <c r="E33" s="234">
        <f>SUM(E34:E47)</f>
        <v>18</v>
      </c>
      <c r="F33" s="233">
        <f t="shared" si="0"/>
        <v>242965</v>
      </c>
      <c r="G33" s="236">
        <f t="shared" si="1"/>
        <v>0.2562078725145311</v>
      </c>
      <c r="H33" s="235">
        <f>SUM(H34:H47)</f>
        <v>114261</v>
      </c>
      <c r="I33" s="234">
        <f>SUM(I34:I47)</f>
        <v>114693</v>
      </c>
      <c r="J33" s="233">
        <f>SUM(J34:J47)</f>
        <v>30</v>
      </c>
      <c r="K33" s="234">
        <f>SUM(K34:K47)</f>
        <v>22</v>
      </c>
      <c r="L33" s="233">
        <f t="shared" si="2"/>
        <v>229006</v>
      </c>
      <c r="M33" s="237">
        <f t="shared" si="3"/>
        <v>0.06095473481044156</v>
      </c>
      <c r="N33" s="235">
        <f>SUM(N34:N47)</f>
        <v>866082</v>
      </c>
      <c r="O33" s="234">
        <f>SUM(O34:O47)</f>
        <v>857527</v>
      </c>
      <c r="P33" s="233">
        <f>SUM(P34:P47)</f>
        <v>1184</v>
      </c>
      <c r="Q33" s="234">
        <f>SUM(Q34:Q47)</f>
        <v>1357</v>
      </c>
      <c r="R33" s="233">
        <f t="shared" si="4"/>
        <v>1726150</v>
      </c>
      <c r="S33" s="236">
        <f t="shared" si="5"/>
        <v>0.2680871254037071</v>
      </c>
      <c r="T33" s="235">
        <f>SUM(T34:T47)</f>
        <v>844367</v>
      </c>
      <c r="U33" s="234">
        <f>SUM(U34:U47)</f>
        <v>822294</v>
      </c>
      <c r="V33" s="233">
        <f>SUM(V34:V47)</f>
        <v>674</v>
      </c>
      <c r="W33" s="234">
        <f>SUM(W34:W47)</f>
        <v>578</v>
      </c>
      <c r="X33" s="233">
        <f t="shared" si="6"/>
        <v>1667913</v>
      </c>
      <c r="Y33" s="232">
        <f t="shared" si="7"/>
        <v>0.034916089748086465</v>
      </c>
    </row>
    <row r="34" spans="1:25" ht="19.5" customHeight="1">
      <c r="A34" s="245" t="s">
        <v>289</v>
      </c>
      <c r="B34" s="242">
        <v>25319</v>
      </c>
      <c r="C34" s="240">
        <v>24585</v>
      </c>
      <c r="D34" s="241">
        <v>5</v>
      </c>
      <c r="E34" s="240">
        <v>4</v>
      </c>
      <c r="F34" s="224">
        <f t="shared" si="0"/>
        <v>49913</v>
      </c>
      <c r="G34" s="227">
        <f t="shared" si="1"/>
        <v>0.0526335214570732</v>
      </c>
      <c r="H34" s="242">
        <v>19298</v>
      </c>
      <c r="I34" s="240">
        <v>20054</v>
      </c>
      <c r="J34" s="241"/>
      <c r="K34" s="240">
        <v>4</v>
      </c>
      <c r="L34" s="241">
        <f t="shared" si="2"/>
        <v>39356</v>
      </c>
      <c r="M34" s="244">
        <f t="shared" si="3"/>
        <v>0.2682437239556865</v>
      </c>
      <c r="N34" s="242">
        <v>160535</v>
      </c>
      <c r="O34" s="240">
        <v>160851</v>
      </c>
      <c r="P34" s="241">
        <v>15</v>
      </c>
      <c r="Q34" s="240">
        <v>7</v>
      </c>
      <c r="R34" s="224">
        <f t="shared" si="4"/>
        <v>321408</v>
      </c>
      <c r="S34" s="227">
        <f t="shared" si="5"/>
        <v>0.04991764725067618</v>
      </c>
      <c r="T34" s="246">
        <v>134279</v>
      </c>
      <c r="U34" s="240">
        <v>133911</v>
      </c>
      <c r="V34" s="241">
        <v>5</v>
      </c>
      <c r="W34" s="240">
        <v>7</v>
      </c>
      <c r="X34" s="241">
        <f t="shared" si="6"/>
        <v>268202</v>
      </c>
      <c r="Y34" s="239">
        <f t="shared" si="7"/>
        <v>0.1983803252772165</v>
      </c>
    </row>
    <row r="35" spans="1:25" ht="19.5" customHeight="1">
      <c r="A35" s="245" t="s">
        <v>290</v>
      </c>
      <c r="B35" s="242">
        <v>18191</v>
      </c>
      <c r="C35" s="240">
        <v>18393</v>
      </c>
      <c r="D35" s="241">
        <v>0</v>
      </c>
      <c r="E35" s="240">
        <v>0</v>
      </c>
      <c r="F35" s="241">
        <f t="shared" si="0"/>
        <v>36584</v>
      </c>
      <c r="G35" s="243">
        <f t="shared" si="1"/>
        <v>0.0385780207357916</v>
      </c>
      <c r="H35" s="242">
        <v>17952</v>
      </c>
      <c r="I35" s="240">
        <v>17673</v>
      </c>
      <c r="J35" s="241">
        <v>0</v>
      </c>
      <c r="K35" s="240"/>
      <c r="L35" s="224">
        <f t="shared" si="2"/>
        <v>35625</v>
      </c>
      <c r="M35" s="244">
        <f t="shared" si="3"/>
        <v>0.02691929824561412</v>
      </c>
      <c r="N35" s="242">
        <v>125268</v>
      </c>
      <c r="O35" s="240">
        <v>123443</v>
      </c>
      <c r="P35" s="241">
        <v>0</v>
      </c>
      <c r="Q35" s="240">
        <v>0</v>
      </c>
      <c r="R35" s="241">
        <f t="shared" si="4"/>
        <v>248711</v>
      </c>
      <c r="S35" s="243">
        <f t="shared" si="5"/>
        <v>0.03862712802843402</v>
      </c>
      <c r="T35" s="246">
        <v>120738</v>
      </c>
      <c r="U35" s="240">
        <v>117340</v>
      </c>
      <c r="V35" s="241">
        <v>1</v>
      </c>
      <c r="W35" s="240">
        <v>0</v>
      </c>
      <c r="X35" s="241">
        <f t="shared" si="6"/>
        <v>238079</v>
      </c>
      <c r="Y35" s="239">
        <f t="shared" si="7"/>
        <v>0.04465744563779239</v>
      </c>
    </row>
    <row r="36" spans="1:25" ht="19.5" customHeight="1">
      <c r="A36" s="245" t="s">
        <v>291</v>
      </c>
      <c r="B36" s="242">
        <v>10309</v>
      </c>
      <c r="C36" s="240">
        <v>10547</v>
      </c>
      <c r="D36" s="241">
        <v>0</v>
      </c>
      <c r="E36" s="240">
        <v>0</v>
      </c>
      <c r="F36" s="241">
        <f t="shared" si="0"/>
        <v>20856</v>
      </c>
      <c r="G36" s="243">
        <f t="shared" si="1"/>
        <v>0.021992761875838332</v>
      </c>
      <c r="H36" s="242">
        <v>13118</v>
      </c>
      <c r="I36" s="240">
        <v>13669</v>
      </c>
      <c r="J36" s="241"/>
      <c r="K36" s="240">
        <v>0</v>
      </c>
      <c r="L36" s="241">
        <f t="shared" si="2"/>
        <v>26787</v>
      </c>
      <c r="M36" s="244">
        <f t="shared" si="3"/>
        <v>-0.2214133721581364</v>
      </c>
      <c r="N36" s="242">
        <v>85310</v>
      </c>
      <c r="O36" s="240">
        <v>91806</v>
      </c>
      <c r="P36" s="241">
        <v>54</v>
      </c>
      <c r="Q36" s="240">
        <v>0</v>
      </c>
      <c r="R36" s="241">
        <f t="shared" si="4"/>
        <v>177170</v>
      </c>
      <c r="S36" s="243">
        <f t="shared" si="5"/>
        <v>0.027516146341728578</v>
      </c>
      <c r="T36" s="246">
        <v>98429</v>
      </c>
      <c r="U36" s="240">
        <v>99277</v>
      </c>
      <c r="V36" s="241">
        <v>141</v>
      </c>
      <c r="W36" s="240">
        <v>133</v>
      </c>
      <c r="X36" s="241">
        <f t="shared" si="6"/>
        <v>197980</v>
      </c>
      <c r="Y36" s="239">
        <f t="shared" si="7"/>
        <v>-0.10511162743711489</v>
      </c>
    </row>
    <row r="37" spans="1:25" ht="19.5" customHeight="1">
      <c r="A37" s="245" t="s">
        <v>292</v>
      </c>
      <c r="B37" s="242">
        <v>9252</v>
      </c>
      <c r="C37" s="240">
        <v>10645</v>
      </c>
      <c r="D37" s="241">
        <v>0</v>
      </c>
      <c r="E37" s="240">
        <v>0</v>
      </c>
      <c r="F37" s="241">
        <f t="shared" si="0"/>
        <v>19897</v>
      </c>
      <c r="G37" s="243">
        <f t="shared" si="1"/>
        <v>0.02098149132353065</v>
      </c>
      <c r="H37" s="242">
        <v>9658</v>
      </c>
      <c r="I37" s="240">
        <v>10492</v>
      </c>
      <c r="J37" s="241"/>
      <c r="K37" s="240"/>
      <c r="L37" s="224">
        <f t="shared" si="2"/>
        <v>20150</v>
      </c>
      <c r="M37" s="244" t="s">
        <v>50</v>
      </c>
      <c r="N37" s="242">
        <v>69486</v>
      </c>
      <c r="O37" s="240">
        <v>68705</v>
      </c>
      <c r="P37" s="241">
        <v>2</v>
      </c>
      <c r="Q37" s="240">
        <v>2</v>
      </c>
      <c r="R37" s="224">
        <f t="shared" si="4"/>
        <v>138195</v>
      </c>
      <c r="S37" s="243">
        <f t="shared" si="5"/>
        <v>0.0214629668888366</v>
      </c>
      <c r="T37" s="246">
        <v>60906</v>
      </c>
      <c r="U37" s="240">
        <v>60899</v>
      </c>
      <c r="V37" s="241"/>
      <c r="W37" s="240">
        <v>0</v>
      </c>
      <c r="X37" s="241">
        <f t="shared" si="6"/>
        <v>121805</v>
      </c>
      <c r="Y37" s="239" t="s">
        <v>50</v>
      </c>
    </row>
    <row r="38" spans="1:25" ht="19.5" customHeight="1">
      <c r="A38" s="245" t="s">
        <v>293</v>
      </c>
      <c r="B38" s="242">
        <v>9557</v>
      </c>
      <c r="C38" s="240">
        <v>9217</v>
      </c>
      <c r="D38" s="241">
        <v>0</v>
      </c>
      <c r="E38" s="240">
        <v>0</v>
      </c>
      <c r="F38" s="241">
        <f t="shared" si="0"/>
        <v>18774</v>
      </c>
      <c r="G38" s="243">
        <f t="shared" si="1"/>
        <v>0.01979728190722041</v>
      </c>
      <c r="H38" s="242">
        <v>10124</v>
      </c>
      <c r="I38" s="240">
        <v>8937</v>
      </c>
      <c r="J38" s="241">
        <v>1</v>
      </c>
      <c r="K38" s="240">
        <v>0</v>
      </c>
      <c r="L38" s="241">
        <f t="shared" si="2"/>
        <v>19062</v>
      </c>
      <c r="M38" s="244">
        <f t="shared" si="3"/>
        <v>-0.01510859301227574</v>
      </c>
      <c r="N38" s="242">
        <v>58319</v>
      </c>
      <c r="O38" s="240">
        <v>57470</v>
      </c>
      <c r="P38" s="241"/>
      <c r="Q38" s="240">
        <v>2</v>
      </c>
      <c r="R38" s="241">
        <f t="shared" si="4"/>
        <v>115791</v>
      </c>
      <c r="S38" s="243">
        <f t="shared" si="5"/>
        <v>0.017983417627448744</v>
      </c>
      <c r="T38" s="246">
        <v>77609</v>
      </c>
      <c r="U38" s="240">
        <v>71549</v>
      </c>
      <c r="V38" s="241">
        <v>3</v>
      </c>
      <c r="W38" s="240">
        <v>0</v>
      </c>
      <c r="X38" s="241">
        <f t="shared" si="6"/>
        <v>149161</v>
      </c>
      <c r="Y38" s="239">
        <f t="shared" si="7"/>
        <v>-0.22371799599090914</v>
      </c>
    </row>
    <row r="39" spans="1:25" ht="19.5" customHeight="1">
      <c r="A39" s="245" t="s">
        <v>294</v>
      </c>
      <c r="B39" s="242">
        <v>7858</v>
      </c>
      <c r="C39" s="240">
        <v>7453</v>
      </c>
      <c r="D39" s="241">
        <v>0</v>
      </c>
      <c r="E39" s="240">
        <v>0</v>
      </c>
      <c r="F39" s="241">
        <f t="shared" si="0"/>
        <v>15311</v>
      </c>
      <c r="G39" s="243">
        <f t="shared" si="1"/>
        <v>0.016145530163068696</v>
      </c>
      <c r="H39" s="242">
        <v>6456</v>
      </c>
      <c r="I39" s="240">
        <v>6264</v>
      </c>
      <c r="J39" s="241"/>
      <c r="K39" s="240"/>
      <c r="L39" s="241">
        <f t="shared" si="2"/>
        <v>12720</v>
      </c>
      <c r="M39" s="244">
        <f t="shared" si="3"/>
        <v>0.20369496855345903</v>
      </c>
      <c r="N39" s="242">
        <v>59991</v>
      </c>
      <c r="O39" s="240">
        <v>62270</v>
      </c>
      <c r="P39" s="241">
        <v>47</v>
      </c>
      <c r="Q39" s="240">
        <v>0</v>
      </c>
      <c r="R39" s="241">
        <f t="shared" si="4"/>
        <v>122308</v>
      </c>
      <c r="S39" s="243">
        <f t="shared" si="5"/>
        <v>0.018995568249501264</v>
      </c>
      <c r="T39" s="246">
        <v>62726</v>
      </c>
      <c r="U39" s="240">
        <v>61163</v>
      </c>
      <c r="V39" s="241"/>
      <c r="W39" s="240">
        <v>0</v>
      </c>
      <c r="X39" s="241">
        <f t="shared" si="6"/>
        <v>123889</v>
      </c>
      <c r="Y39" s="239">
        <f t="shared" si="7"/>
        <v>-0.012761423532355542</v>
      </c>
    </row>
    <row r="40" spans="1:25" ht="19.5" customHeight="1">
      <c r="A40" s="245" t="s">
        <v>295</v>
      </c>
      <c r="B40" s="242">
        <v>5502</v>
      </c>
      <c r="C40" s="240">
        <v>5555</v>
      </c>
      <c r="D40" s="241">
        <v>0</v>
      </c>
      <c r="E40" s="240">
        <v>0</v>
      </c>
      <c r="F40" s="241">
        <f>SUM(B40:E40)</f>
        <v>11057</v>
      </c>
      <c r="G40" s="243">
        <f>F40/$F$9</f>
        <v>0.0116596647516851</v>
      </c>
      <c r="H40" s="242">
        <v>4779</v>
      </c>
      <c r="I40" s="240">
        <v>4709</v>
      </c>
      <c r="J40" s="241"/>
      <c r="K40" s="240"/>
      <c r="L40" s="241">
        <f>SUM(H40:K40)</f>
        <v>9488</v>
      </c>
      <c r="M40" s="244">
        <f>IF(ISERROR(F40/L40-1),"         /0",(F40/L40-1))</f>
        <v>0.16536677908937603</v>
      </c>
      <c r="N40" s="242">
        <v>37015</v>
      </c>
      <c r="O40" s="240">
        <v>35546</v>
      </c>
      <c r="P40" s="241">
        <v>151</v>
      </c>
      <c r="Q40" s="240">
        <v>138</v>
      </c>
      <c r="R40" s="241">
        <f>SUM(N40:Q40)</f>
        <v>72850</v>
      </c>
      <c r="S40" s="243">
        <f>R40/$R$9</f>
        <v>0.011314281543122012</v>
      </c>
      <c r="T40" s="246">
        <v>33366</v>
      </c>
      <c r="U40" s="240">
        <v>33961</v>
      </c>
      <c r="V40" s="241"/>
      <c r="W40" s="240"/>
      <c r="X40" s="241">
        <f>SUM(T40:W40)</f>
        <v>67327</v>
      </c>
      <c r="Y40" s="239">
        <f>IF(ISERROR(R40/X40-1),"         /0",(R40/X40-1))</f>
        <v>0.08203246840049316</v>
      </c>
    </row>
    <row r="41" spans="1:25" ht="19.5" customHeight="1">
      <c r="A41" s="245" t="s">
        <v>296</v>
      </c>
      <c r="B41" s="242">
        <v>4918</v>
      </c>
      <c r="C41" s="240">
        <v>4598</v>
      </c>
      <c r="D41" s="241">
        <v>0</v>
      </c>
      <c r="E41" s="240">
        <v>0</v>
      </c>
      <c r="F41" s="241">
        <f t="shared" si="0"/>
        <v>9516</v>
      </c>
      <c r="G41" s="243">
        <f t="shared" si="1"/>
        <v>0.010034672133221978</v>
      </c>
      <c r="H41" s="242">
        <v>4861</v>
      </c>
      <c r="I41" s="240">
        <v>5509</v>
      </c>
      <c r="J41" s="241"/>
      <c r="K41" s="240">
        <v>0</v>
      </c>
      <c r="L41" s="241">
        <f t="shared" si="2"/>
        <v>10370</v>
      </c>
      <c r="M41" s="244">
        <f t="shared" si="3"/>
        <v>-0.08235294117647063</v>
      </c>
      <c r="N41" s="242">
        <v>40453</v>
      </c>
      <c r="O41" s="240">
        <v>38001</v>
      </c>
      <c r="P41" s="241"/>
      <c r="Q41" s="240"/>
      <c r="R41" s="241">
        <f t="shared" si="4"/>
        <v>78454</v>
      </c>
      <c r="S41" s="243">
        <f t="shared" si="5"/>
        <v>0.012184634786329366</v>
      </c>
      <c r="T41" s="246">
        <v>29179</v>
      </c>
      <c r="U41" s="240">
        <v>29986</v>
      </c>
      <c r="V41" s="241"/>
      <c r="W41" s="240">
        <v>0</v>
      </c>
      <c r="X41" s="241">
        <f t="shared" si="6"/>
        <v>59165</v>
      </c>
      <c r="Y41" s="239">
        <f t="shared" si="7"/>
        <v>0.32602045128031776</v>
      </c>
    </row>
    <row r="42" spans="1:25" ht="19.5" customHeight="1">
      <c r="A42" s="245" t="s">
        <v>297</v>
      </c>
      <c r="B42" s="242">
        <v>2899</v>
      </c>
      <c r="C42" s="240">
        <v>2511</v>
      </c>
      <c r="D42" s="241">
        <v>0</v>
      </c>
      <c r="E42" s="240">
        <v>0</v>
      </c>
      <c r="F42" s="241">
        <f>SUM(B42:E42)</f>
        <v>5410</v>
      </c>
      <c r="G42" s="243">
        <f>F42/$F$9</f>
        <v>0.005704873501548014</v>
      </c>
      <c r="H42" s="242">
        <v>1403</v>
      </c>
      <c r="I42" s="240">
        <v>1336</v>
      </c>
      <c r="J42" s="241"/>
      <c r="K42" s="240"/>
      <c r="L42" s="241">
        <f>SUM(H42:K42)</f>
        <v>2739</v>
      </c>
      <c r="M42" s="244">
        <f>IF(ISERROR(F42/L42-1),"         /0",(F42/L42-1))</f>
        <v>0.9751734209565535</v>
      </c>
      <c r="N42" s="242">
        <v>17516</v>
      </c>
      <c r="O42" s="240">
        <v>17279</v>
      </c>
      <c r="P42" s="241"/>
      <c r="Q42" s="240">
        <v>0</v>
      </c>
      <c r="R42" s="241">
        <f>SUM(N42:Q42)</f>
        <v>34795</v>
      </c>
      <c r="S42" s="243">
        <f>R42/$R$9</f>
        <v>0.005403986634082778</v>
      </c>
      <c r="T42" s="246">
        <v>12729</v>
      </c>
      <c r="U42" s="240">
        <v>11569</v>
      </c>
      <c r="V42" s="241">
        <v>59</v>
      </c>
      <c r="W42" s="240">
        <v>5</v>
      </c>
      <c r="X42" s="241">
        <f>SUM(T42:W42)</f>
        <v>24362</v>
      </c>
      <c r="Y42" s="239">
        <f>IF(ISERROR(R42/X42-1),"         /0",(R42/X42-1))</f>
        <v>0.4282489122403743</v>
      </c>
    </row>
    <row r="43" spans="1:25" ht="19.5" customHeight="1">
      <c r="A43" s="245" t="s">
        <v>298</v>
      </c>
      <c r="B43" s="242">
        <v>1996</v>
      </c>
      <c r="C43" s="240">
        <v>2228</v>
      </c>
      <c r="D43" s="241">
        <v>0</v>
      </c>
      <c r="E43" s="240">
        <v>0</v>
      </c>
      <c r="F43" s="241">
        <f t="shared" si="0"/>
        <v>4224</v>
      </c>
      <c r="G43" s="243">
        <f t="shared" si="1"/>
        <v>0.004454230253334346</v>
      </c>
      <c r="H43" s="242">
        <v>3436</v>
      </c>
      <c r="I43" s="240">
        <v>3034</v>
      </c>
      <c r="J43" s="241"/>
      <c r="K43" s="240">
        <v>0</v>
      </c>
      <c r="L43" s="241">
        <f t="shared" si="2"/>
        <v>6470</v>
      </c>
      <c r="M43" s="244">
        <f t="shared" si="3"/>
        <v>-0.3471406491499227</v>
      </c>
      <c r="N43" s="242">
        <v>13844</v>
      </c>
      <c r="O43" s="240">
        <v>13982</v>
      </c>
      <c r="P43" s="241"/>
      <c r="Q43" s="240">
        <v>0</v>
      </c>
      <c r="R43" s="241">
        <f t="shared" si="4"/>
        <v>27826</v>
      </c>
      <c r="S43" s="243">
        <f t="shared" si="5"/>
        <v>0.004321636214398258</v>
      </c>
      <c r="T43" s="246">
        <v>21364</v>
      </c>
      <c r="U43" s="240">
        <v>18243</v>
      </c>
      <c r="V43" s="241"/>
      <c r="W43" s="240">
        <v>0</v>
      </c>
      <c r="X43" s="241">
        <f t="shared" si="6"/>
        <v>39607</v>
      </c>
      <c r="Y43" s="239">
        <f t="shared" si="7"/>
        <v>-0.29744742091044507</v>
      </c>
    </row>
    <row r="44" spans="1:25" ht="19.5" customHeight="1">
      <c r="A44" s="245" t="s">
        <v>299</v>
      </c>
      <c r="B44" s="242">
        <v>1548</v>
      </c>
      <c r="C44" s="240">
        <v>1291</v>
      </c>
      <c r="D44" s="241">
        <v>0</v>
      </c>
      <c r="E44" s="240">
        <v>0</v>
      </c>
      <c r="F44" s="241">
        <f t="shared" si="0"/>
        <v>2839</v>
      </c>
      <c r="G44" s="243">
        <f t="shared" si="1"/>
        <v>0.0029937404567273217</v>
      </c>
      <c r="H44" s="242">
        <v>1273</v>
      </c>
      <c r="I44" s="240">
        <v>1113</v>
      </c>
      <c r="J44" s="241"/>
      <c r="K44" s="240"/>
      <c r="L44" s="241">
        <f t="shared" si="2"/>
        <v>2386</v>
      </c>
      <c r="M44" s="244">
        <f t="shared" si="3"/>
        <v>0.18985750209555752</v>
      </c>
      <c r="N44" s="242">
        <v>8839</v>
      </c>
      <c r="O44" s="240">
        <v>7496</v>
      </c>
      <c r="P44" s="241">
        <v>7</v>
      </c>
      <c r="Q44" s="240">
        <v>12</v>
      </c>
      <c r="R44" s="241">
        <f t="shared" si="4"/>
        <v>16354</v>
      </c>
      <c r="S44" s="243">
        <f t="shared" si="5"/>
        <v>0.0025399280762692846</v>
      </c>
      <c r="T44" s="246">
        <v>6857</v>
      </c>
      <c r="U44" s="240">
        <v>5845</v>
      </c>
      <c r="V44" s="241"/>
      <c r="W44" s="240"/>
      <c r="X44" s="241">
        <f t="shared" si="6"/>
        <v>12702</v>
      </c>
      <c r="Y44" s="239">
        <f t="shared" si="7"/>
        <v>0.2875137773578964</v>
      </c>
    </row>
    <row r="45" spans="1:25" ht="19.5" customHeight="1">
      <c r="A45" s="245" t="s">
        <v>300</v>
      </c>
      <c r="B45" s="242">
        <v>1159</v>
      </c>
      <c r="C45" s="240">
        <v>1102</v>
      </c>
      <c r="D45" s="241">
        <v>0</v>
      </c>
      <c r="E45" s="240">
        <v>0</v>
      </c>
      <c r="F45" s="241">
        <f t="shared" si="0"/>
        <v>2261</v>
      </c>
      <c r="G45" s="243">
        <f t="shared" si="1"/>
        <v>0.0023842364116451126</v>
      </c>
      <c r="H45" s="242">
        <v>1660</v>
      </c>
      <c r="I45" s="240">
        <v>1678</v>
      </c>
      <c r="J45" s="241"/>
      <c r="K45" s="240"/>
      <c r="L45" s="241">
        <f t="shared" si="2"/>
        <v>3338</v>
      </c>
      <c r="M45" s="244">
        <f t="shared" si="3"/>
        <v>-0.32264829239065307</v>
      </c>
      <c r="N45" s="242">
        <v>13869</v>
      </c>
      <c r="O45" s="240">
        <v>15302</v>
      </c>
      <c r="P45" s="241">
        <v>418</v>
      </c>
      <c r="Q45" s="240">
        <v>703</v>
      </c>
      <c r="R45" s="241">
        <f t="shared" si="4"/>
        <v>30292</v>
      </c>
      <c r="S45" s="243">
        <f t="shared" si="5"/>
        <v>0.004704628915638325</v>
      </c>
      <c r="T45" s="246">
        <v>12397</v>
      </c>
      <c r="U45" s="240">
        <v>12866</v>
      </c>
      <c r="V45" s="241"/>
      <c r="W45" s="240"/>
      <c r="X45" s="241">
        <f t="shared" si="6"/>
        <v>25263</v>
      </c>
      <c r="Y45" s="239">
        <f t="shared" si="7"/>
        <v>0.1990658274947552</v>
      </c>
    </row>
    <row r="46" spans="1:25" ht="19.5" customHeight="1">
      <c r="A46" s="245" t="s">
        <v>301</v>
      </c>
      <c r="B46" s="242">
        <v>935</v>
      </c>
      <c r="C46" s="240">
        <v>987</v>
      </c>
      <c r="D46" s="241">
        <v>0</v>
      </c>
      <c r="E46" s="240">
        <v>0</v>
      </c>
      <c r="F46" s="241">
        <f t="shared" si="0"/>
        <v>1922</v>
      </c>
      <c r="G46" s="243">
        <f t="shared" si="1"/>
        <v>0.002026759125688592</v>
      </c>
      <c r="H46" s="242">
        <v>886</v>
      </c>
      <c r="I46" s="240">
        <v>831</v>
      </c>
      <c r="J46" s="241"/>
      <c r="K46" s="240"/>
      <c r="L46" s="241">
        <f t="shared" si="2"/>
        <v>1717</v>
      </c>
      <c r="M46" s="244">
        <f t="shared" si="3"/>
        <v>0.11939429237041344</v>
      </c>
      <c r="N46" s="242">
        <v>6928</v>
      </c>
      <c r="O46" s="240">
        <v>6911</v>
      </c>
      <c r="P46" s="241"/>
      <c r="Q46" s="240"/>
      <c r="R46" s="241">
        <f t="shared" si="4"/>
        <v>13839</v>
      </c>
      <c r="S46" s="243">
        <f t="shared" si="5"/>
        <v>0.002149325219976191</v>
      </c>
      <c r="T46" s="246">
        <v>5886</v>
      </c>
      <c r="U46" s="240">
        <v>6031</v>
      </c>
      <c r="V46" s="241"/>
      <c r="W46" s="240"/>
      <c r="X46" s="241">
        <f t="shared" si="6"/>
        <v>11917</v>
      </c>
      <c r="Y46" s="239">
        <f t="shared" si="7"/>
        <v>0.16128220189645037</v>
      </c>
    </row>
    <row r="47" spans="1:25" ht="19.5" customHeight="1" thickBot="1">
      <c r="A47" s="245" t="s">
        <v>266</v>
      </c>
      <c r="B47" s="242">
        <v>22188</v>
      </c>
      <c r="C47" s="240">
        <v>22159</v>
      </c>
      <c r="D47" s="241">
        <v>40</v>
      </c>
      <c r="E47" s="240">
        <v>14</v>
      </c>
      <c r="F47" s="241">
        <f t="shared" si="0"/>
        <v>44401</v>
      </c>
      <c r="G47" s="243">
        <f t="shared" si="1"/>
        <v>0.046821088418157734</v>
      </c>
      <c r="H47" s="242">
        <v>19357</v>
      </c>
      <c r="I47" s="240">
        <v>19394</v>
      </c>
      <c r="J47" s="241">
        <v>29</v>
      </c>
      <c r="K47" s="240">
        <v>18</v>
      </c>
      <c r="L47" s="241">
        <f t="shared" si="2"/>
        <v>38798</v>
      </c>
      <c r="M47" s="244" t="s">
        <v>50</v>
      </c>
      <c r="N47" s="242">
        <v>168709</v>
      </c>
      <c r="O47" s="240">
        <v>158465</v>
      </c>
      <c r="P47" s="241">
        <v>490</v>
      </c>
      <c r="Q47" s="240">
        <v>493</v>
      </c>
      <c r="R47" s="224">
        <f t="shared" si="4"/>
        <v>328157</v>
      </c>
      <c r="S47" s="243">
        <f t="shared" si="5"/>
        <v>0.05096582962726548</v>
      </c>
      <c r="T47" s="246">
        <v>167902</v>
      </c>
      <c r="U47" s="240">
        <v>159654</v>
      </c>
      <c r="V47" s="241">
        <v>465</v>
      </c>
      <c r="W47" s="240">
        <v>433</v>
      </c>
      <c r="X47" s="241">
        <f t="shared" si="6"/>
        <v>328454</v>
      </c>
      <c r="Y47" s="239" t="s">
        <v>50</v>
      </c>
    </row>
    <row r="48" spans="1:25" s="231" customFormat="1" ht="19.5" customHeight="1">
      <c r="A48" s="238" t="s">
        <v>59</v>
      </c>
      <c r="B48" s="235">
        <f>SUM(B49:B60)</f>
        <v>58529</v>
      </c>
      <c r="C48" s="234">
        <f>SUM(C49:C60)</f>
        <v>53529</v>
      </c>
      <c r="D48" s="233">
        <f>SUM(D49:D60)</f>
        <v>8</v>
      </c>
      <c r="E48" s="234">
        <f>SUM(E49:E60)</f>
        <v>0</v>
      </c>
      <c r="F48" s="233">
        <f aca="true" t="shared" si="16" ref="F48:F75">SUM(B48:E48)</f>
        <v>112066</v>
      </c>
      <c r="G48" s="236">
        <f aca="true" t="shared" si="17" ref="G48:G75">F48/$F$9</f>
        <v>0.11817418739824025</v>
      </c>
      <c r="H48" s="235">
        <f>SUM(H49:H60)</f>
        <v>50504</v>
      </c>
      <c r="I48" s="234">
        <f>SUM(I49:I60)</f>
        <v>47830</v>
      </c>
      <c r="J48" s="233">
        <f>SUM(J49:J60)</f>
        <v>20</v>
      </c>
      <c r="K48" s="234">
        <f>SUM(K49:K60)</f>
        <v>0</v>
      </c>
      <c r="L48" s="233">
        <f aca="true" t="shared" si="18" ref="L48:L75">SUM(H48:K48)</f>
        <v>98354</v>
      </c>
      <c r="M48" s="237">
        <f aca="true" t="shared" si="19" ref="M48:M75">IF(ISERROR(F48/L48-1),"         /0",(F48/L48-1))</f>
        <v>0.13941476706590472</v>
      </c>
      <c r="N48" s="235">
        <f>SUM(N49:N60)</f>
        <v>391638</v>
      </c>
      <c r="O48" s="234">
        <f>SUM(O49:O60)</f>
        <v>358980</v>
      </c>
      <c r="P48" s="233">
        <f>SUM(P49:P60)</f>
        <v>106</v>
      </c>
      <c r="Q48" s="234">
        <f>SUM(Q49:Q60)</f>
        <v>3</v>
      </c>
      <c r="R48" s="233">
        <f aca="true" t="shared" si="20" ref="R48:R75">SUM(N48:Q48)</f>
        <v>750727</v>
      </c>
      <c r="S48" s="236">
        <f aca="true" t="shared" si="21" ref="S48:S75">R48/$R$9</f>
        <v>0.116594874948845</v>
      </c>
      <c r="T48" s="235">
        <f>SUM(T49:T60)</f>
        <v>364254</v>
      </c>
      <c r="U48" s="234">
        <f>SUM(U49:U60)</f>
        <v>340330</v>
      </c>
      <c r="V48" s="233">
        <f>SUM(V49:V60)</f>
        <v>110</v>
      </c>
      <c r="W48" s="234">
        <f>SUM(W49:W60)</f>
        <v>56</v>
      </c>
      <c r="X48" s="233">
        <f aca="true" t="shared" si="22" ref="X48:X75">SUM(T48:W48)</f>
        <v>704750</v>
      </c>
      <c r="Y48" s="232">
        <f aca="true" t="shared" si="23" ref="Y48:Y75">IF(ISERROR(R48/X48-1),"         /0",(R48/X48-1))</f>
        <v>0.06523873714083006</v>
      </c>
    </row>
    <row r="49" spans="1:25" ht="19.5" customHeight="1">
      <c r="A49" s="245" t="s">
        <v>302</v>
      </c>
      <c r="B49" s="242">
        <v>21074</v>
      </c>
      <c r="C49" s="240">
        <v>20311</v>
      </c>
      <c r="D49" s="241">
        <v>0</v>
      </c>
      <c r="E49" s="240">
        <v>0</v>
      </c>
      <c r="F49" s="241">
        <f t="shared" si="16"/>
        <v>41385</v>
      </c>
      <c r="G49" s="243">
        <f t="shared" si="17"/>
        <v>0.04364070052893984</v>
      </c>
      <c r="H49" s="242">
        <v>18934</v>
      </c>
      <c r="I49" s="240">
        <v>19726</v>
      </c>
      <c r="J49" s="241"/>
      <c r="K49" s="240"/>
      <c r="L49" s="241">
        <f t="shared" si="18"/>
        <v>38660</v>
      </c>
      <c r="M49" s="244">
        <f t="shared" si="19"/>
        <v>0.07048629073978274</v>
      </c>
      <c r="N49" s="242">
        <v>146408</v>
      </c>
      <c r="O49" s="240">
        <v>139012</v>
      </c>
      <c r="P49" s="241">
        <v>57</v>
      </c>
      <c r="Q49" s="240">
        <v>0</v>
      </c>
      <c r="R49" s="241">
        <f t="shared" si="20"/>
        <v>285477</v>
      </c>
      <c r="S49" s="243">
        <f t="shared" si="21"/>
        <v>0.04433722926679262</v>
      </c>
      <c r="T49" s="242">
        <v>133559</v>
      </c>
      <c r="U49" s="240">
        <v>134208</v>
      </c>
      <c r="V49" s="241">
        <v>6</v>
      </c>
      <c r="W49" s="240"/>
      <c r="X49" s="224">
        <f t="shared" si="22"/>
        <v>267773</v>
      </c>
      <c r="Y49" s="239">
        <f t="shared" si="23"/>
        <v>0.06611570247933884</v>
      </c>
    </row>
    <row r="50" spans="1:25" ht="19.5" customHeight="1">
      <c r="A50" s="245" t="s">
        <v>303</v>
      </c>
      <c r="B50" s="242">
        <v>9311</v>
      </c>
      <c r="C50" s="240">
        <v>8753</v>
      </c>
      <c r="D50" s="241">
        <v>0</v>
      </c>
      <c r="E50" s="240">
        <v>0</v>
      </c>
      <c r="F50" s="241">
        <f t="shared" si="16"/>
        <v>18064</v>
      </c>
      <c r="G50" s="243">
        <f t="shared" si="17"/>
        <v>0.019048583166721502</v>
      </c>
      <c r="H50" s="242">
        <v>8531</v>
      </c>
      <c r="I50" s="240">
        <v>7775</v>
      </c>
      <c r="J50" s="241"/>
      <c r="K50" s="240"/>
      <c r="L50" s="241">
        <f t="shared" si="18"/>
        <v>16306</v>
      </c>
      <c r="M50" s="244">
        <f t="shared" si="19"/>
        <v>0.1078130749417392</v>
      </c>
      <c r="N50" s="242">
        <v>65115</v>
      </c>
      <c r="O50" s="240">
        <v>60540</v>
      </c>
      <c r="P50" s="241"/>
      <c r="Q50" s="240"/>
      <c r="R50" s="241">
        <f t="shared" si="20"/>
        <v>125655</v>
      </c>
      <c r="S50" s="243">
        <f t="shared" si="21"/>
        <v>0.01951538843240901</v>
      </c>
      <c r="T50" s="242">
        <v>62534</v>
      </c>
      <c r="U50" s="240">
        <v>55839</v>
      </c>
      <c r="V50" s="241"/>
      <c r="W50" s="240">
        <v>0</v>
      </c>
      <c r="X50" s="224">
        <f t="shared" si="22"/>
        <v>118373</v>
      </c>
      <c r="Y50" s="239">
        <f t="shared" si="23"/>
        <v>0.061517406841087086</v>
      </c>
    </row>
    <row r="51" spans="1:25" ht="19.5" customHeight="1">
      <c r="A51" s="245" t="s">
        <v>304</v>
      </c>
      <c r="B51" s="242">
        <v>8584</v>
      </c>
      <c r="C51" s="240">
        <v>7853</v>
      </c>
      <c r="D51" s="241">
        <v>0</v>
      </c>
      <c r="E51" s="240">
        <v>0</v>
      </c>
      <c r="F51" s="241">
        <f t="shared" si="16"/>
        <v>16437</v>
      </c>
      <c r="G51" s="243">
        <f t="shared" si="17"/>
        <v>0.017332903095183864</v>
      </c>
      <c r="H51" s="242">
        <v>8398</v>
      </c>
      <c r="I51" s="240">
        <v>7766</v>
      </c>
      <c r="J51" s="241"/>
      <c r="K51" s="240"/>
      <c r="L51" s="241">
        <f t="shared" si="18"/>
        <v>16164</v>
      </c>
      <c r="M51" s="244">
        <f t="shared" si="19"/>
        <v>0.016889383815887227</v>
      </c>
      <c r="N51" s="242">
        <v>59185</v>
      </c>
      <c r="O51" s="240">
        <v>55730</v>
      </c>
      <c r="P51" s="241"/>
      <c r="Q51" s="240"/>
      <c r="R51" s="241">
        <f t="shared" si="20"/>
        <v>114915</v>
      </c>
      <c r="S51" s="243">
        <f t="shared" si="21"/>
        <v>0.017847366692215046</v>
      </c>
      <c r="T51" s="242">
        <v>56644</v>
      </c>
      <c r="U51" s="240">
        <v>53184</v>
      </c>
      <c r="V51" s="241"/>
      <c r="W51" s="240"/>
      <c r="X51" s="224">
        <f t="shared" si="22"/>
        <v>109828</v>
      </c>
      <c r="Y51" s="239">
        <f t="shared" si="23"/>
        <v>0.04631787886513461</v>
      </c>
    </row>
    <row r="52" spans="1:25" ht="19.5" customHeight="1">
      <c r="A52" s="245" t="s">
        <v>305</v>
      </c>
      <c r="B52" s="242">
        <v>3391</v>
      </c>
      <c r="C52" s="240">
        <v>3380</v>
      </c>
      <c r="D52" s="241">
        <v>0</v>
      </c>
      <c r="E52" s="240">
        <v>0</v>
      </c>
      <c r="F52" s="241">
        <f t="shared" si="16"/>
        <v>6771</v>
      </c>
      <c r="G52" s="243">
        <f t="shared" si="17"/>
        <v>0.0071400551717156376</v>
      </c>
      <c r="H52" s="242">
        <v>4227</v>
      </c>
      <c r="I52" s="240">
        <v>3958</v>
      </c>
      <c r="J52" s="241"/>
      <c r="K52" s="240"/>
      <c r="L52" s="241">
        <f t="shared" si="18"/>
        <v>8185</v>
      </c>
      <c r="M52" s="244">
        <f t="shared" si="19"/>
        <v>-0.17275503970678074</v>
      </c>
      <c r="N52" s="242">
        <v>28749</v>
      </c>
      <c r="O52" s="240">
        <v>26321</v>
      </c>
      <c r="P52" s="241"/>
      <c r="Q52" s="240">
        <v>0</v>
      </c>
      <c r="R52" s="241">
        <f t="shared" si="20"/>
        <v>55070</v>
      </c>
      <c r="S52" s="243">
        <f t="shared" si="21"/>
        <v>0.008552882423880977</v>
      </c>
      <c r="T52" s="242">
        <v>31583</v>
      </c>
      <c r="U52" s="240">
        <v>28979</v>
      </c>
      <c r="V52" s="241"/>
      <c r="W52" s="240"/>
      <c r="X52" s="224">
        <f t="shared" si="22"/>
        <v>60562</v>
      </c>
      <c r="Y52" s="239">
        <f t="shared" si="23"/>
        <v>-0.09068392721508534</v>
      </c>
    </row>
    <row r="53" spans="1:25" ht="19.5" customHeight="1">
      <c r="A53" s="245" t="s">
        <v>306</v>
      </c>
      <c r="B53" s="242">
        <v>2615</v>
      </c>
      <c r="C53" s="240">
        <v>2995</v>
      </c>
      <c r="D53" s="241">
        <v>0</v>
      </c>
      <c r="E53" s="240">
        <v>0</v>
      </c>
      <c r="F53" s="241">
        <f>SUM(B53:E53)</f>
        <v>5610</v>
      </c>
      <c r="G53" s="243">
        <f>F53/$F$9</f>
        <v>0.005915774555209678</v>
      </c>
      <c r="H53" s="242">
        <v>2122</v>
      </c>
      <c r="I53" s="240">
        <v>2615</v>
      </c>
      <c r="J53" s="241"/>
      <c r="K53" s="240"/>
      <c r="L53" s="241">
        <f>SUM(H53:K53)</f>
        <v>4737</v>
      </c>
      <c r="M53" s="244">
        <f>IF(ISERROR(F53/L53-1),"         /0",(F53/L53-1))</f>
        <v>0.18429385687143762</v>
      </c>
      <c r="N53" s="242">
        <v>19467</v>
      </c>
      <c r="O53" s="240">
        <v>21161</v>
      </c>
      <c r="P53" s="241"/>
      <c r="Q53" s="240"/>
      <c r="R53" s="241">
        <f>SUM(N53:Q53)</f>
        <v>40628</v>
      </c>
      <c r="S53" s="243">
        <f>R53/$R$9</f>
        <v>0.0063099057039665216</v>
      </c>
      <c r="T53" s="242">
        <v>16566</v>
      </c>
      <c r="U53" s="240">
        <v>18396</v>
      </c>
      <c r="V53" s="241"/>
      <c r="W53" s="240"/>
      <c r="X53" s="224">
        <f>SUM(T53:W53)</f>
        <v>34962</v>
      </c>
      <c r="Y53" s="239">
        <f>IF(ISERROR(R53/X53-1),"         /0",(R53/X53-1))</f>
        <v>0.16206166695269153</v>
      </c>
    </row>
    <row r="54" spans="1:25" ht="19.5" customHeight="1">
      <c r="A54" s="245" t="s">
        <v>307</v>
      </c>
      <c r="B54" s="242">
        <v>2231</v>
      </c>
      <c r="C54" s="240">
        <v>1999</v>
      </c>
      <c r="D54" s="241">
        <v>1</v>
      </c>
      <c r="E54" s="240">
        <v>0</v>
      </c>
      <c r="F54" s="241">
        <f>SUM(B54:E54)</f>
        <v>4231</v>
      </c>
      <c r="G54" s="243">
        <f>F54/$F$9</f>
        <v>0.004461611790212504</v>
      </c>
      <c r="H54" s="242">
        <v>2246</v>
      </c>
      <c r="I54" s="240">
        <v>2082</v>
      </c>
      <c r="J54" s="241">
        <v>5</v>
      </c>
      <c r="K54" s="240"/>
      <c r="L54" s="241">
        <f>SUM(H54:K54)</f>
        <v>4333</v>
      </c>
      <c r="M54" s="244">
        <f>IF(ISERROR(F54/L54-1),"         /0",(F54/L54-1))</f>
        <v>-0.023540272328640643</v>
      </c>
      <c r="N54" s="242">
        <v>17435</v>
      </c>
      <c r="O54" s="240">
        <v>16168</v>
      </c>
      <c r="P54" s="241">
        <v>1</v>
      </c>
      <c r="Q54" s="240">
        <v>0</v>
      </c>
      <c r="R54" s="241">
        <f>SUM(N54:Q54)</f>
        <v>33604</v>
      </c>
      <c r="S54" s="243">
        <f>R54/$R$9</f>
        <v>0.005219013273508196</v>
      </c>
      <c r="T54" s="242">
        <v>18479</v>
      </c>
      <c r="U54" s="240">
        <v>17256</v>
      </c>
      <c r="V54" s="241">
        <v>20</v>
      </c>
      <c r="W54" s="240"/>
      <c r="X54" s="224">
        <f>SUM(T54:W54)</f>
        <v>35755</v>
      </c>
      <c r="Y54" s="239">
        <f>IF(ISERROR(R54/X54-1),"         /0",(R54/X54-1))</f>
        <v>-0.06015941826317994</v>
      </c>
    </row>
    <row r="55" spans="1:25" ht="19.5" customHeight="1">
      <c r="A55" s="245" t="s">
        <v>308</v>
      </c>
      <c r="B55" s="242">
        <v>1119</v>
      </c>
      <c r="C55" s="240">
        <v>641</v>
      </c>
      <c r="D55" s="241">
        <v>0</v>
      </c>
      <c r="E55" s="240">
        <v>0</v>
      </c>
      <c r="F55" s="241">
        <f>SUM(B55:E55)</f>
        <v>1760</v>
      </c>
      <c r="G55" s="243">
        <f>F55/$F$9</f>
        <v>0.001855929272222644</v>
      </c>
      <c r="H55" s="242">
        <v>3</v>
      </c>
      <c r="I55" s="240"/>
      <c r="J55" s="241"/>
      <c r="K55" s="240"/>
      <c r="L55" s="241">
        <f>SUM(H55:K55)</f>
        <v>3</v>
      </c>
      <c r="M55" s="244">
        <f>IF(ISERROR(F55/L55-1),"         /0",(F55/L55-1))</f>
        <v>585.6666666666666</v>
      </c>
      <c r="N55" s="242">
        <v>1671</v>
      </c>
      <c r="O55" s="240">
        <v>1891</v>
      </c>
      <c r="P55" s="241"/>
      <c r="Q55" s="240"/>
      <c r="R55" s="241">
        <f>SUM(N55:Q55)</f>
        <v>3562</v>
      </c>
      <c r="S55" s="243">
        <f>R55/$R$9</f>
        <v>0.0005532116795689857</v>
      </c>
      <c r="T55" s="242">
        <v>17</v>
      </c>
      <c r="U55" s="240"/>
      <c r="V55" s="241"/>
      <c r="W55" s="240"/>
      <c r="X55" s="224">
        <f>SUM(T55:W55)</f>
        <v>17</v>
      </c>
      <c r="Y55" s="239">
        <f>IF(ISERROR(R55/X55-1),"         /0",(R55/X55-1))</f>
        <v>208.52941176470588</v>
      </c>
    </row>
    <row r="56" spans="1:25" ht="19.5" customHeight="1">
      <c r="A56" s="245" t="s">
        <v>309</v>
      </c>
      <c r="B56" s="242">
        <v>757</v>
      </c>
      <c r="C56" s="240">
        <v>930</v>
      </c>
      <c r="D56" s="241">
        <v>0</v>
      </c>
      <c r="E56" s="240">
        <v>0</v>
      </c>
      <c r="F56" s="241">
        <f>SUM(B56:E56)</f>
        <v>1687</v>
      </c>
      <c r="G56" s="243">
        <f>F56/$F$9</f>
        <v>0.0017789503876361366</v>
      </c>
      <c r="H56" s="242">
        <v>1066</v>
      </c>
      <c r="I56" s="240">
        <v>1116</v>
      </c>
      <c r="J56" s="241">
        <v>5</v>
      </c>
      <c r="K56" s="240"/>
      <c r="L56" s="241">
        <f>SUM(H56:K56)</f>
        <v>2187</v>
      </c>
      <c r="M56" s="244">
        <f>IF(ISERROR(F56/L56-1),"         /0",(F56/L56-1))</f>
        <v>-0.22862368541380884</v>
      </c>
      <c r="N56" s="242">
        <v>8412</v>
      </c>
      <c r="O56" s="240">
        <v>7560</v>
      </c>
      <c r="P56" s="241">
        <v>22</v>
      </c>
      <c r="Q56" s="240">
        <v>0</v>
      </c>
      <c r="R56" s="241">
        <f>SUM(N56:Q56)</f>
        <v>15994</v>
      </c>
      <c r="S56" s="243">
        <f>R56/$R$9</f>
        <v>0.0024840167330225597</v>
      </c>
      <c r="T56" s="242">
        <v>9293</v>
      </c>
      <c r="U56" s="240">
        <v>8730</v>
      </c>
      <c r="V56" s="241">
        <v>23</v>
      </c>
      <c r="W56" s="240">
        <v>17</v>
      </c>
      <c r="X56" s="224">
        <f>SUM(T56:W56)</f>
        <v>18063</v>
      </c>
      <c r="Y56" s="239">
        <f>IF(ISERROR(R56/X56-1),"         /0",(R56/X56-1))</f>
        <v>-0.11454354204727901</v>
      </c>
    </row>
    <row r="57" spans="1:25" ht="19.5" customHeight="1">
      <c r="A57" s="245" t="s">
        <v>310</v>
      </c>
      <c r="B57" s="242">
        <v>326</v>
      </c>
      <c r="C57" s="240">
        <v>275</v>
      </c>
      <c r="D57" s="241">
        <v>0</v>
      </c>
      <c r="E57" s="240">
        <v>0</v>
      </c>
      <c r="F57" s="241">
        <f t="shared" si="16"/>
        <v>601</v>
      </c>
      <c r="G57" s="243">
        <f t="shared" si="17"/>
        <v>0.0006337576662533006</v>
      </c>
      <c r="H57" s="242">
        <v>368</v>
      </c>
      <c r="I57" s="240">
        <v>357</v>
      </c>
      <c r="J57" s="241"/>
      <c r="K57" s="240"/>
      <c r="L57" s="241">
        <f t="shared" si="18"/>
        <v>725</v>
      </c>
      <c r="M57" s="244">
        <f t="shared" si="19"/>
        <v>-0.17103448275862065</v>
      </c>
      <c r="N57" s="242">
        <v>3163</v>
      </c>
      <c r="O57" s="240">
        <v>2228</v>
      </c>
      <c r="P57" s="241"/>
      <c r="Q57" s="240"/>
      <c r="R57" s="241">
        <f t="shared" si="20"/>
        <v>5391</v>
      </c>
      <c r="S57" s="243">
        <f t="shared" si="21"/>
        <v>0.0008372723651197085</v>
      </c>
      <c r="T57" s="242">
        <v>3555</v>
      </c>
      <c r="U57" s="240">
        <v>2609</v>
      </c>
      <c r="V57" s="241"/>
      <c r="W57" s="240"/>
      <c r="X57" s="224">
        <f t="shared" si="22"/>
        <v>6164</v>
      </c>
      <c r="Y57" s="239">
        <f t="shared" si="23"/>
        <v>-0.12540558079169373</v>
      </c>
    </row>
    <row r="58" spans="1:25" ht="19.5" customHeight="1">
      <c r="A58" s="245" t="s">
        <v>311</v>
      </c>
      <c r="B58" s="242">
        <v>340</v>
      </c>
      <c r="C58" s="240">
        <v>254</v>
      </c>
      <c r="D58" s="241">
        <v>0</v>
      </c>
      <c r="E58" s="240">
        <v>0</v>
      </c>
      <c r="F58" s="241">
        <f t="shared" si="16"/>
        <v>594</v>
      </c>
      <c r="G58" s="243">
        <f t="shared" si="17"/>
        <v>0.0006263761293751423</v>
      </c>
      <c r="H58" s="242">
        <v>544</v>
      </c>
      <c r="I58" s="240">
        <v>333</v>
      </c>
      <c r="J58" s="241"/>
      <c r="K58" s="240"/>
      <c r="L58" s="241">
        <f t="shared" si="18"/>
        <v>877</v>
      </c>
      <c r="M58" s="244">
        <f t="shared" si="19"/>
        <v>-0.322690992018244</v>
      </c>
      <c r="N58" s="242">
        <v>3440</v>
      </c>
      <c r="O58" s="240">
        <v>3079</v>
      </c>
      <c r="P58" s="241">
        <v>3</v>
      </c>
      <c r="Q58" s="240">
        <v>0</v>
      </c>
      <c r="R58" s="241">
        <f t="shared" si="20"/>
        <v>6522</v>
      </c>
      <c r="S58" s="243">
        <f t="shared" si="21"/>
        <v>0.0010129271684865032</v>
      </c>
      <c r="T58" s="242">
        <v>3956</v>
      </c>
      <c r="U58" s="240">
        <v>3303</v>
      </c>
      <c r="V58" s="241">
        <v>13</v>
      </c>
      <c r="W58" s="240">
        <v>3</v>
      </c>
      <c r="X58" s="224">
        <f t="shared" si="22"/>
        <v>7275</v>
      </c>
      <c r="Y58" s="239">
        <f t="shared" si="23"/>
        <v>-0.10350515463917531</v>
      </c>
    </row>
    <row r="59" spans="1:25" ht="19.5" customHeight="1">
      <c r="A59" s="245" t="s">
        <v>312</v>
      </c>
      <c r="B59" s="242">
        <v>253</v>
      </c>
      <c r="C59" s="240">
        <v>282</v>
      </c>
      <c r="D59" s="241">
        <v>2</v>
      </c>
      <c r="E59" s="240">
        <v>0</v>
      </c>
      <c r="F59" s="241">
        <f t="shared" si="16"/>
        <v>537</v>
      </c>
      <c r="G59" s="243">
        <f t="shared" si="17"/>
        <v>0.0005662693290815681</v>
      </c>
      <c r="H59" s="242">
        <v>316</v>
      </c>
      <c r="I59" s="240">
        <v>465</v>
      </c>
      <c r="J59" s="241"/>
      <c r="K59" s="240"/>
      <c r="L59" s="241">
        <f t="shared" si="18"/>
        <v>781</v>
      </c>
      <c r="M59" s="244">
        <f t="shared" si="19"/>
        <v>-0.31241997439180536</v>
      </c>
      <c r="N59" s="242">
        <v>3016</v>
      </c>
      <c r="O59" s="240">
        <v>2923</v>
      </c>
      <c r="P59" s="241">
        <v>5</v>
      </c>
      <c r="Q59" s="240"/>
      <c r="R59" s="241">
        <f t="shared" si="20"/>
        <v>5944</v>
      </c>
      <c r="S59" s="243">
        <f t="shared" si="21"/>
        <v>0.0009231584007181502</v>
      </c>
      <c r="T59" s="242">
        <v>3140</v>
      </c>
      <c r="U59" s="240">
        <v>3288</v>
      </c>
      <c r="V59" s="241">
        <v>11</v>
      </c>
      <c r="W59" s="240">
        <v>15</v>
      </c>
      <c r="X59" s="224">
        <f t="shared" si="22"/>
        <v>6454</v>
      </c>
      <c r="Y59" s="239">
        <f t="shared" si="23"/>
        <v>-0.07902076231794242</v>
      </c>
    </row>
    <row r="60" spans="1:25" ht="19.5" customHeight="1" thickBot="1">
      <c r="A60" s="245" t="s">
        <v>266</v>
      </c>
      <c r="B60" s="242">
        <v>8528</v>
      </c>
      <c r="C60" s="240">
        <v>5856</v>
      </c>
      <c r="D60" s="241">
        <v>5</v>
      </c>
      <c r="E60" s="240">
        <v>0</v>
      </c>
      <c r="F60" s="241">
        <f t="shared" si="16"/>
        <v>14389</v>
      </c>
      <c r="G60" s="243">
        <f t="shared" si="17"/>
        <v>0.015173276305688424</v>
      </c>
      <c r="H60" s="242">
        <v>3749</v>
      </c>
      <c r="I60" s="240">
        <v>1637</v>
      </c>
      <c r="J60" s="241">
        <v>10</v>
      </c>
      <c r="K60" s="240"/>
      <c r="L60" s="241">
        <f t="shared" si="18"/>
        <v>5396</v>
      </c>
      <c r="M60" s="244">
        <f t="shared" si="19"/>
        <v>1.6666048925129724</v>
      </c>
      <c r="N60" s="242">
        <v>35577</v>
      </c>
      <c r="O60" s="240">
        <v>22367</v>
      </c>
      <c r="P60" s="241">
        <v>18</v>
      </c>
      <c r="Q60" s="240">
        <v>3</v>
      </c>
      <c r="R60" s="241">
        <f t="shared" si="20"/>
        <v>57965</v>
      </c>
      <c r="S60" s="243">
        <f t="shared" si="21"/>
        <v>0.009002502809156725</v>
      </c>
      <c r="T60" s="242">
        <v>24928</v>
      </c>
      <c r="U60" s="240">
        <v>14538</v>
      </c>
      <c r="V60" s="241">
        <v>37</v>
      </c>
      <c r="W60" s="240">
        <v>21</v>
      </c>
      <c r="X60" s="224">
        <f t="shared" si="22"/>
        <v>39524</v>
      </c>
      <c r="Y60" s="239">
        <f t="shared" si="23"/>
        <v>0.46657726950713485</v>
      </c>
    </row>
    <row r="61" spans="1:25" s="231" customFormat="1" ht="19.5" customHeight="1">
      <c r="A61" s="238" t="s">
        <v>58</v>
      </c>
      <c r="B61" s="235">
        <f>SUM(B62:B73)</f>
        <v>139068</v>
      </c>
      <c r="C61" s="234">
        <f>SUM(C62:C73)</f>
        <v>125825</v>
      </c>
      <c r="D61" s="233">
        <f>SUM(D62:D73)</f>
        <v>2671</v>
      </c>
      <c r="E61" s="234">
        <f>SUM(E62:E73)</f>
        <v>2623</v>
      </c>
      <c r="F61" s="233">
        <f t="shared" si="16"/>
        <v>270187</v>
      </c>
      <c r="G61" s="236">
        <f t="shared" si="17"/>
        <v>0.28491361492842016</v>
      </c>
      <c r="H61" s="235">
        <f>SUM(H62:H73)</f>
        <v>103089</v>
      </c>
      <c r="I61" s="234">
        <f>SUM(I62:I73)</f>
        <v>95525</v>
      </c>
      <c r="J61" s="233">
        <f>SUM(J62:J73)</f>
        <v>3181</v>
      </c>
      <c r="K61" s="234">
        <f>SUM(K62:K73)</f>
        <v>3434</v>
      </c>
      <c r="L61" s="233">
        <f t="shared" si="18"/>
        <v>205229</v>
      </c>
      <c r="M61" s="237">
        <f t="shared" si="19"/>
        <v>0.31651472257819324</v>
      </c>
      <c r="N61" s="235">
        <f>SUM(N62:N73)</f>
        <v>867953</v>
      </c>
      <c r="O61" s="234">
        <f>SUM(O62:O73)</f>
        <v>829883</v>
      </c>
      <c r="P61" s="233">
        <f>SUM(P62:P73)</f>
        <v>25604</v>
      </c>
      <c r="Q61" s="234">
        <f>SUM(Q62:Q73)</f>
        <v>25228</v>
      </c>
      <c r="R61" s="233">
        <f t="shared" si="20"/>
        <v>1748668</v>
      </c>
      <c r="S61" s="236">
        <f t="shared" si="21"/>
        <v>0.27158437992378975</v>
      </c>
      <c r="T61" s="235">
        <f>SUM(T62:T73)</f>
        <v>685612</v>
      </c>
      <c r="U61" s="234">
        <f>SUM(U62:U73)</f>
        <v>660621</v>
      </c>
      <c r="V61" s="233">
        <f>SUM(V62:V73)</f>
        <v>30844</v>
      </c>
      <c r="W61" s="234">
        <f>SUM(W62:W73)</f>
        <v>31625</v>
      </c>
      <c r="X61" s="233">
        <f t="shared" si="22"/>
        <v>1408702</v>
      </c>
      <c r="Y61" s="232">
        <f t="shared" si="23"/>
        <v>0.24133280140157387</v>
      </c>
    </row>
    <row r="62" spans="1:25" s="215" customFormat="1" ht="19.5" customHeight="1">
      <c r="A62" s="230" t="s">
        <v>313</v>
      </c>
      <c r="B62" s="228">
        <v>30163</v>
      </c>
      <c r="C62" s="225">
        <v>28592</v>
      </c>
      <c r="D62" s="224">
        <v>1135</v>
      </c>
      <c r="E62" s="225">
        <v>996</v>
      </c>
      <c r="F62" s="224">
        <f t="shared" si="16"/>
        <v>60886</v>
      </c>
      <c r="G62" s="227">
        <f t="shared" si="17"/>
        <v>0.0642046077662204</v>
      </c>
      <c r="H62" s="228">
        <v>24050</v>
      </c>
      <c r="I62" s="225">
        <v>22251</v>
      </c>
      <c r="J62" s="224">
        <v>1168</v>
      </c>
      <c r="K62" s="225">
        <v>1340</v>
      </c>
      <c r="L62" s="224">
        <f t="shared" si="18"/>
        <v>48809</v>
      </c>
      <c r="M62" s="229">
        <f t="shared" si="19"/>
        <v>0.2474338749001208</v>
      </c>
      <c r="N62" s="228">
        <v>192216</v>
      </c>
      <c r="O62" s="225">
        <v>184993</v>
      </c>
      <c r="P62" s="224">
        <v>10623</v>
      </c>
      <c r="Q62" s="225">
        <v>10006</v>
      </c>
      <c r="R62" s="224">
        <f t="shared" si="20"/>
        <v>397838</v>
      </c>
      <c r="S62" s="227">
        <f t="shared" si="21"/>
        <v>0.06178793604052951</v>
      </c>
      <c r="T62" s="226">
        <v>166141</v>
      </c>
      <c r="U62" s="225">
        <v>163113</v>
      </c>
      <c r="V62" s="224">
        <v>12076</v>
      </c>
      <c r="W62" s="225">
        <v>12251</v>
      </c>
      <c r="X62" s="224">
        <f t="shared" si="22"/>
        <v>353581</v>
      </c>
      <c r="Y62" s="223">
        <f t="shared" si="23"/>
        <v>0.1251679247470876</v>
      </c>
    </row>
    <row r="63" spans="1:25" s="215" customFormat="1" ht="19.5" customHeight="1">
      <c r="A63" s="230" t="s">
        <v>314</v>
      </c>
      <c r="B63" s="228">
        <v>17739</v>
      </c>
      <c r="C63" s="225">
        <v>17867</v>
      </c>
      <c r="D63" s="224">
        <v>0</v>
      </c>
      <c r="E63" s="225">
        <v>0</v>
      </c>
      <c r="F63" s="224">
        <f t="shared" si="16"/>
        <v>35606</v>
      </c>
      <c r="G63" s="227">
        <f t="shared" si="17"/>
        <v>0.03754671458338606</v>
      </c>
      <c r="H63" s="228">
        <v>14992</v>
      </c>
      <c r="I63" s="225">
        <v>15324</v>
      </c>
      <c r="J63" s="224"/>
      <c r="K63" s="225"/>
      <c r="L63" s="224">
        <f t="shared" si="18"/>
        <v>30316</v>
      </c>
      <c r="M63" s="229">
        <f t="shared" si="19"/>
        <v>0.17449531600475</v>
      </c>
      <c r="N63" s="228">
        <v>117402</v>
      </c>
      <c r="O63" s="225">
        <v>131545</v>
      </c>
      <c r="P63" s="224">
        <v>420</v>
      </c>
      <c r="Q63" s="225">
        <v>107</v>
      </c>
      <c r="R63" s="224">
        <f t="shared" si="20"/>
        <v>249474</v>
      </c>
      <c r="S63" s="227">
        <f t="shared" si="21"/>
        <v>0.03874562901425972</v>
      </c>
      <c r="T63" s="226">
        <v>90570</v>
      </c>
      <c r="U63" s="225">
        <v>99350</v>
      </c>
      <c r="V63" s="224"/>
      <c r="W63" s="225"/>
      <c r="X63" s="224">
        <f t="shared" si="22"/>
        <v>189920</v>
      </c>
      <c r="Y63" s="223">
        <f t="shared" si="23"/>
        <v>0.3135741364785172</v>
      </c>
    </row>
    <row r="64" spans="1:25" s="215" customFormat="1" ht="19.5" customHeight="1">
      <c r="A64" s="230" t="s">
        <v>315</v>
      </c>
      <c r="B64" s="228">
        <v>18259</v>
      </c>
      <c r="C64" s="225">
        <v>15676</v>
      </c>
      <c r="D64" s="224">
        <v>544</v>
      </c>
      <c r="E64" s="225">
        <v>548</v>
      </c>
      <c r="F64" s="224">
        <f t="shared" si="16"/>
        <v>35027</v>
      </c>
      <c r="G64" s="227">
        <f t="shared" si="17"/>
        <v>0.036936156033035544</v>
      </c>
      <c r="H64" s="228">
        <v>13642</v>
      </c>
      <c r="I64" s="225">
        <v>12814</v>
      </c>
      <c r="J64" s="224">
        <v>484</v>
      </c>
      <c r="K64" s="225">
        <v>518</v>
      </c>
      <c r="L64" s="224">
        <f t="shared" si="18"/>
        <v>27458</v>
      </c>
      <c r="M64" s="229">
        <f t="shared" si="19"/>
        <v>0.27565736761599524</v>
      </c>
      <c r="N64" s="228">
        <v>108368</v>
      </c>
      <c r="O64" s="225">
        <v>105148</v>
      </c>
      <c r="P64" s="224">
        <v>3854</v>
      </c>
      <c r="Q64" s="225">
        <v>4305</v>
      </c>
      <c r="R64" s="224">
        <f t="shared" si="20"/>
        <v>221675</v>
      </c>
      <c r="S64" s="227">
        <f t="shared" si="21"/>
        <v>0.034428186150604966</v>
      </c>
      <c r="T64" s="226">
        <v>93446</v>
      </c>
      <c r="U64" s="225">
        <v>93844</v>
      </c>
      <c r="V64" s="224">
        <v>4903</v>
      </c>
      <c r="W64" s="225">
        <v>5000</v>
      </c>
      <c r="X64" s="224">
        <f t="shared" si="22"/>
        <v>197193</v>
      </c>
      <c r="Y64" s="223">
        <f t="shared" si="23"/>
        <v>0.1241524800576086</v>
      </c>
    </row>
    <row r="65" spans="1:25" s="215" customFormat="1" ht="19.5" customHeight="1">
      <c r="A65" s="230" t="s">
        <v>316</v>
      </c>
      <c r="B65" s="228">
        <v>11729</v>
      </c>
      <c r="C65" s="225">
        <v>11009</v>
      </c>
      <c r="D65" s="224">
        <v>855</v>
      </c>
      <c r="E65" s="225">
        <v>842</v>
      </c>
      <c r="F65" s="224">
        <f t="shared" si="16"/>
        <v>24435</v>
      </c>
      <c r="G65" s="227">
        <f t="shared" si="17"/>
        <v>0.02576683623111381</v>
      </c>
      <c r="H65" s="228">
        <v>11117</v>
      </c>
      <c r="I65" s="225">
        <v>9872</v>
      </c>
      <c r="J65" s="224">
        <v>865</v>
      </c>
      <c r="K65" s="225">
        <v>918</v>
      </c>
      <c r="L65" s="224">
        <f t="shared" si="18"/>
        <v>22772</v>
      </c>
      <c r="M65" s="229">
        <f t="shared" si="19"/>
        <v>0.07302828034428255</v>
      </c>
      <c r="N65" s="228">
        <v>78419</v>
      </c>
      <c r="O65" s="225">
        <v>70845</v>
      </c>
      <c r="P65" s="224">
        <v>5109</v>
      </c>
      <c r="Q65" s="225">
        <v>5026</v>
      </c>
      <c r="R65" s="224">
        <f t="shared" si="20"/>
        <v>159399</v>
      </c>
      <c r="S65" s="227">
        <f t="shared" si="21"/>
        <v>0.024756145006068712</v>
      </c>
      <c r="T65" s="226">
        <v>68021</v>
      </c>
      <c r="U65" s="225">
        <v>61362</v>
      </c>
      <c r="V65" s="224">
        <v>5581</v>
      </c>
      <c r="W65" s="225">
        <v>5565</v>
      </c>
      <c r="X65" s="224">
        <f t="shared" si="22"/>
        <v>140529</v>
      </c>
      <c r="Y65" s="223">
        <f t="shared" si="23"/>
        <v>0.1342783340093503</v>
      </c>
    </row>
    <row r="66" spans="1:25" s="215" customFormat="1" ht="19.5" customHeight="1">
      <c r="A66" s="230" t="s">
        <v>317</v>
      </c>
      <c r="B66" s="228">
        <v>4420</v>
      </c>
      <c r="C66" s="225">
        <v>4753</v>
      </c>
      <c r="D66" s="224">
        <v>0</v>
      </c>
      <c r="E66" s="225">
        <v>0</v>
      </c>
      <c r="F66" s="224">
        <f>SUM(B66:E66)</f>
        <v>9173</v>
      </c>
      <c r="G66" s="227">
        <f>F66/$F$9</f>
        <v>0.009672976826192224</v>
      </c>
      <c r="H66" s="228">
        <v>3660</v>
      </c>
      <c r="I66" s="225">
        <v>3605</v>
      </c>
      <c r="J66" s="224"/>
      <c r="K66" s="225"/>
      <c r="L66" s="224">
        <f>SUM(H66:K66)</f>
        <v>7265</v>
      </c>
      <c r="M66" s="229">
        <f>IF(ISERROR(F66/L66-1),"         /0",(F66/L66-1))</f>
        <v>0.2626290433585685</v>
      </c>
      <c r="N66" s="228">
        <v>33948</v>
      </c>
      <c r="O66" s="225">
        <v>36133</v>
      </c>
      <c r="P66" s="224"/>
      <c r="Q66" s="225"/>
      <c r="R66" s="224">
        <f>SUM(N66:Q66)</f>
        <v>70081</v>
      </c>
      <c r="S66" s="227">
        <f>R66/$R$9</f>
        <v>0.010884230127982618</v>
      </c>
      <c r="T66" s="226">
        <v>26395</v>
      </c>
      <c r="U66" s="225">
        <v>26924</v>
      </c>
      <c r="V66" s="224"/>
      <c r="W66" s="225"/>
      <c r="X66" s="224">
        <f>SUM(T66:W66)</f>
        <v>53319</v>
      </c>
      <c r="Y66" s="223">
        <f>IF(ISERROR(R66/X66-1),"         /0",(R66/X66-1))</f>
        <v>0.3143719874716331</v>
      </c>
    </row>
    <row r="67" spans="1:25" s="215" customFormat="1" ht="19.5" customHeight="1">
      <c r="A67" s="230" t="s">
        <v>318</v>
      </c>
      <c r="B67" s="228">
        <v>4542</v>
      </c>
      <c r="C67" s="225">
        <v>4215</v>
      </c>
      <c r="D67" s="224">
        <v>0</v>
      </c>
      <c r="E67" s="225">
        <v>0</v>
      </c>
      <c r="F67" s="224">
        <f t="shared" si="16"/>
        <v>8757</v>
      </c>
      <c r="G67" s="227">
        <f t="shared" si="17"/>
        <v>0.009234302634575963</v>
      </c>
      <c r="H67" s="228">
        <v>4168</v>
      </c>
      <c r="I67" s="225">
        <v>3865</v>
      </c>
      <c r="J67" s="224"/>
      <c r="K67" s="225"/>
      <c r="L67" s="224">
        <f t="shared" si="18"/>
        <v>8033</v>
      </c>
      <c r="M67" s="229">
        <f t="shared" si="19"/>
        <v>0.09012822108801188</v>
      </c>
      <c r="N67" s="228">
        <v>36561</v>
      </c>
      <c r="O67" s="225">
        <v>34831</v>
      </c>
      <c r="P67" s="224"/>
      <c r="Q67" s="225">
        <v>0</v>
      </c>
      <c r="R67" s="224">
        <f t="shared" si="20"/>
        <v>71392</v>
      </c>
      <c r="S67" s="227">
        <f t="shared" si="21"/>
        <v>0.011087840602972776</v>
      </c>
      <c r="T67" s="226">
        <v>33257</v>
      </c>
      <c r="U67" s="225">
        <v>30220</v>
      </c>
      <c r="V67" s="224">
        <v>13</v>
      </c>
      <c r="W67" s="225">
        <v>7</v>
      </c>
      <c r="X67" s="224">
        <f t="shared" si="22"/>
        <v>63497</v>
      </c>
      <c r="Y67" s="223">
        <f t="shared" si="23"/>
        <v>0.12433658283068483</v>
      </c>
    </row>
    <row r="68" spans="1:25" s="215" customFormat="1" ht="19.5" customHeight="1">
      <c r="A68" s="230" t="s">
        <v>319</v>
      </c>
      <c r="B68" s="228">
        <v>4466</v>
      </c>
      <c r="C68" s="225">
        <v>3787</v>
      </c>
      <c r="D68" s="224">
        <v>0</v>
      </c>
      <c r="E68" s="225">
        <v>0</v>
      </c>
      <c r="F68" s="224">
        <f t="shared" si="16"/>
        <v>8253</v>
      </c>
      <c r="G68" s="227">
        <f>F68/$F$9</f>
        <v>0.008702831979348569</v>
      </c>
      <c r="H68" s="228">
        <v>4243</v>
      </c>
      <c r="I68" s="225">
        <v>3718</v>
      </c>
      <c r="J68" s="224">
        <v>7</v>
      </c>
      <c r="K68" s="225"/>
      <c r="L68" s="224">
        <f>SUM(H68:K68)</f>
        <v>7968</v>
      </c>
      <c r="M68" s="229">
        <f>IF(ISERROR(F68/L68-1),"         /0",(F68/L68-1))</f>
        <v>0.03576807228915668</v>
      </c>
      <c r="N68" s="228">
        <v>33649</v>
      </c>
      <c r="O68" s="225">
        <v>31025</v>
      </c>
      <c r="P68" s="224"/>
      <c r="Q68" s="225">
        <v>0</v>
      </c>
      <c r="R68" s="224">
        <f>SUM(N68:Q68)</f>
        <v>64674</v>
      </c>
      <c r="S68" s="227">
        <f>R68/$R$9</f>
        <v>0.010044472814274166</v>
      </c>
      <c r="T68" s="226">
        <v>33572</v>
      </c>
      <c r="U68" s="225">
        <v>30353</v>
      </c>
      <c r="V68" s="224">
        <v>14</v>
      </c>
      <c r="W68" s="225">
        <v>1</v>
      </c>
      <c r="X68" s="224">
        <f>SUM(T68:W68)</f>
        <v>63940</v>
      </c>
      <c r="Y68" s="223">
        <f>IF(ISERROR(R68/X68-1),"         /0",(R68/X68-1))</f>
        <v>0.011479512042539941</v>
      </c>
    </row>
    <row r="69" spans="1:25" s="215" customFormat="1" ht="19.5" customHeight="1">
      <c r="A69" s="230" t="s">
        <v>320</v>
      </c>
      <c r="B69" s="228">
        <v>3261</v>
      </c>
      <c r="C69" s="225">
        <v>2673</v>
      </c>
      <c r="D69" s="224">
        <v>0</v>
      </c>
      <c r="E69" s="225">
        <v>0</v>
      </c>
      <c r="F69" s="224">
        <f t="shared" si="16"/>
        <v>5934</v>
      </c>
      <c r="G69" s="227">
        <f t="shared" si="17"/>
        <v>0.006257434262141573</v>
      </c>
      <c r="H69" s="228">
        <v>2031</v>
      </c>
      <c r="I69" s="225">
        <v>1272</v>
      </c>
      <c r="J69" s="224"/>
      <c r="K69" s="225"/>
      <c r="L69" s="224">
        <f t="shared" si="18"/>
        <v>3303</v>
      </c>
      <c r="M69" s="229">
        <f t="shared" si="19"/>
        <v>0.7965485921889193</v>
      </c>
      <c r="N69" s="228">
        <v>25732</v>
      </c>
      <c r="O69" s="225">
        <v>20959</v>
      </c>
      <c r="P69" s="224"/>
      <c r="Q69" s="225"/>
      <c r="R69" s="224">
        <f t="shared" si="20"/>
        <v>46691</v>
      </c>
      <c r="S69" s="227">
        <f t="shared" si="21"/>
        <v>0.00725154590981345</v>
      </c>
      <c r="T69" s="226">
        <v>15161</v>
      </c>
      <c r="U69" s="225">
        <v>11056</v>
      </c>
      <c r="V69" s="224">
        <v>6</v>
      </c>
      <c r="W69" s="225"/>
      <c r="X69" s="224">
        <f t="shared" si="22"/>
        <v>26223</v>
      </c>
      <c r="Y69" s="223">
        <f t="shared" si="23"/>
        <v>0.7805361705373146</v>
      </c>
    </row>
    <row r="70" spans="1:25" s="215" customFormat="1" ht="19.5" customHeight="1">
      <c r="A70" s="230" t="s">
        <v>321</v>
      </c>
      <c r="B70" s="228">
        <v>2388</v>
      </c>
      <c r="C70" s="225">
        <v>2769</v>
      </c>
      <c r="D70" s="224">
        <v>0</v>
      </c>
      <c r="E70" s="225">
        <v>8</v>
      </c>
      <c r="F70" s="224">
        <f t="shared" si="16"/>
        <v>5165</v>
      </c>
      <c r="G70" s="227">
        <f t="shared" si="17"/>
        <v>0.005446519710812475</v>
      </c>
      <c r="H70" s="228">
        <v>1413</v>
      </c>
      <c r="I70" s="225">
        <v>1650</v>
      </c>
      <c r="J70" s="224">
        <v>49</v>
      </c>
      <c r="K70" s="225">
        <v>51</v>
      </c>
      <c r="L70" s="224">
        <f t="shared" si="18"/>
        <v>3163</v>
      </c>
      <c r="M70" s="229">
        <f t="shared" si="19"/>
        <v>0.632943408156813</v>
      </c>
      <c r="N70" s="228">
        <v>13804</v>
      </c>
      <c r="O70" s="225">
        <v>15003</v>
      </c>
      <c r="P70" s="224">
        <v>209</v>
      </c>
      <c r="Q70" s="225">
        <v>324</v>
      </c>
      <c r="R70" s="224">
        <f t="shared" si="20"/>
        <v>29340</v>
      </c>
      <c r="S70" s="227">
        <f t="shared" si="21"/>
        <v>0.004556774474608096</v>
      </c>
      <c r="T70" s="226">
        <v>6607</v>
      </c>
      <c r="U70" s="225">
        <v>7476</v>
      </c>
      <c r="V70" s="224">
        <v>1044</v>
      </c>
      <c r="W70" s="225">
        <v>1185</v>
      </c>
      <c r="X70" s="224">
        <f t="shared" si="22"/>
        <v>16312</v>
      </c>
      <c r="Y70" s="223">
        <f t="shared" si="23"/>
        <v>0.7986758214811183</v>
      </c>
    </row>
    <row r="71" spans="1:25" s="215" customFormat="1" ht="19.5" customHeight="1">
      <c r="A71" s="230" t="s">
        <v>322</v>
      </c>
      <c r="B71" s="228">
        <v>1633</v>
      </c>
      <c r="C71" s="225">
        <v>2287</v>
      </c>
      <c r="D71" s="224">
        <v>0</v>
      </c>
      <c r="E71" s="225">
        <v>0</v>
      </c>
      <c r="F71" s="224">
        <f t="shared" si="16"/>
        <v>3920</v>
      </c>
      <c r="G71" s="227">
        <f t="shared" si="17"/>
        <v>0.0041336606517686164</v>
      </c>
      <c r="H71" s="228">
        <v>1319</v>
      </c>
      <c r="I71" s="225">
        <v>1945</v>
      </c>
      <c r="J71" s="224"/>
      <c r="K71" s="225"/>
      <c r="L71" s="224">
        <f t="shared" si="18"/>
        <v>3264</v>
      </c>
      <c r="M71" s="229">
        <f t="shared" si="19"/>
        <v>0.2009803921568627</v>
      </c>
      <c r="N71" s="228">
        <v>11515</v>
      </c>
      <c r="O71" s="225">
        <v>16430</v>
      </c>
      <c r="P71" s="224">
        <v>20</v>
      </c>
      <c r="Q71" s="225"/>
      <c r="R71" s="224">
        <f t="shared" si="20"/>
        <v>27965</v>
      </c>
      <c r="S71" s="227">
        <f t="shared" si="21"/>
        <v>0.004343224205262966</v>
      </c>
      <c r="T71" s="226">
        <v>10833</v>
      </c>
      <c r="U71" s="225">
        <v>14916</v>
      </c>
      <c r="V71" s="224"/>
      <c r="W71" s="225"/>
      <c r="X71" s="224">
        <f t="shared" si="22"/>
        <v>25749</v>
      </c>
      <c r="Y71" s="223">
        <f t="shared" si="23"/>
        <v>0.08606159462503404</v>
      </c>
    </row>
    <row r="72" spans="1:25" s="215" customFormat="1" ht="19.5" customHeight="1">
      <c r="A72" s="230" t="s">
        <v>323</v>
      </c>
      <c r="B72" s="228">
        <v>1799</v>
      </c>
      <c r="C72" s="225">
        <v>1639</v>
      </c>
      <c r="D72" s="224">
        <v>0</v>
      </c>
      <c r="E72" s="225">
        <v>0</v>
      </c>
      <c r="F72" s="224">
        <f t="shared" si="16"/>
        <v>3438</v>
      </c>
      <c r="G72" s="227">
        <f t="shared" si="17"/>
        <v>0.0036253891124440056</v>
      </c>
      <c r="H72" s="228">
        <v>1773</v>
      </c>
      <c r="I72" s="225">
        <v>1568</v>
      </c>
      <c r="J72" s="224"/>
      <c r="K72" s="225"/>
      <c r="L72" s="224">
        <f t="shared" si="18"/>
        <v>3341</v>
      </c>
      <c r="M72" s="229">
        <f t="shared" si="19"/>
        <v>0.029033223585752665</v>
      </c>
      <c r="N72" s="228">
        <v>13261</v>
      </c>
      <c r="O72" s="225">
        <v>12713</v>
      </c>
      <c r="P72" s="224"/>
      <c r="Q72" s="225"/>
      <c r="R72" s="224">
        <f t="shared" si="20"/>
        <v>25974</v>
      </c>
      <c r="S72" s="227">
        <f t="shared" si="21"/>
        <v>0.004034003415251217</v>
      </c>
      <c r="T72" s="226">
        <v>12238</v>
      </c>
      <c r="U72" s="225">
        <v>11472</v>
      </c>
      <c r="V72" s="224"/>
      <c r="W72" s="225">
        <v>3</v>
      </c>
      <c r="X72" s="224">
        <f t="shared" si="22"/>
        <v>23713</v>
      </c>
      <c r="Y72" s="223">
        <f t="shared" si="23"/>
        <v>0.09534854299329476</v>
      </c>
    </row>
    <row r="73" spans="1:25" s="215" customFormat="1" ht="19.5" customHeight="1" thickBot="1">
      <c r="A73" s="230" t="s">
        <v>266</v>
      </c>
      <c r="B73" s="228">
        <v>38669</v>
      </c>
      <c r="C73" s="225">
        <v>30558</v>
      </c>
      <c r="D73" s="224">
        <v>137</v>
      </c>
      <c r="E73" s="225">
        <v>229</v>
      </c>
      <c r="F73" s="224">
        <f t="shared" si="16"/>
        <v>69593</v>
      </c>
      <c r="G73" s="227">
        <f t="shared" si="17"/>
        <v>0.07338618513738095</v>
      </c>
      <c r="H73" s="228">
        <v>20681</v>
      </c>
      <c r="I73" s="225">
        <v>17641</v>
      </c>
      <c r="J73" s="224">
        <v>608</v>
      </c>
      <c r="K73" s="225">
        <v>607</v>
      </c>
      <c r="L73" s="224">
        <f t="shared" si="18"/>
        <v>39537</v>
      </c>
      <c r="M73" s="229">
        <f t="shared" si="19"/>
        <v>0.7601993069782735</v>
      </c>
      <c r="N73" s="228">
        <v>203078</v>
      </c>
      <c r="O73" s="225">
        <v>170258</v>
      </c>
      <c r="P73" s="224">
        <v>5369</v>
      </c>
      <c r="Q73" s="225">
        <v>5460</v>
      </c>
      <c r="R73" s="224">
        <f t="shared" si="20"/>
        <v>384165</v>
      </c>
      <c r="S73" s="227">
        <f t="shared" si="21"/>
        <v>0.05966439216216153</v>
      </c>
      <c r="T73" s="226">
        <v>129371</v>
      </c>
      <c r="U73" s="225">
        <v>110535</v>
      </c>
      <c r="V73" s="224">
        <v>7207</v>
      </c>
      <c r="W73" s="225">
        <v>7613</v>
      </c>
      <c r="X73" s="224">
        <f t="shared" si="22"/>
        <v>254726</v>
      </c>
      <c r="Y73" s="223">
        <f t="shared" si="23"/>
        <v>0.508149933654201</v>
      </c>
    </row>
    <row r="74" spans="1:25" s="231" customFormat="1" ht="19.5" customHeight="1">
      <c r="A74" s="238" t="s">
        <v>57</v>
      </c>
      <c r="B74" s="235">
        <f>SUM(B75:B81)</f>
        <v>12030</v>
      </c>
      <c r="C74" s="234">
        <f>SUM(C75:C81)</f>
        <v>10228</v>
      </c>
      <c r="D74" s="233">
        <f>SUM(D75:D81)</f>
        <v>45</v>
      </c>
      <c r="E74" s="234">
        <f>SUM(E75:E81)</f>
        <v>31</v>
      </c>
      <c r="F74" s="233">
        <f t="shared" si="16"/>
        <v>22334</v>
      </c>
      <c r="G74" s="236">
        <f t="shared" si="17"/>
        <v>0.02355132066239803</v>
      </c>
      <c r="H74" s="235">
        <f>SUM(H75:H81)</f>
        <v>9247</v>
      </c>
      <c r="I74" s="234">
        <f>SUM(I75:I81)</f>
        <v>8152</v>
      </c>
      <c r="J74" s="233">
        <f>SUM(J75:J81)</f>
        <v>4</v>
      </c>
      <c r="K74" s="234">
        <f>SUM(K75:K81)</f>
        <v>3</v>
      </c>
      <c r="L74" s="233">
        <f t="shared" si="18"/>
        <v>17406</v>
      </c>
      <c r="M74" s="237">
        <f t="shared" si="19"/>
        <v>0.28312076295530275</v>
      </c>
      <c r="N74" s="235">
        <f>SUM(N75:N81)</f>
        <v>67984</v>
      </c>
      <c r="O74" s="234">
        <f>SUM(O75:O81)</f>
        <v>69343</v>
      </c>
      <c r="P74" s="233">
        <f>SUM(P75:P81)</f>
        <v>1068</v>
      </c>
      <c r="Q74" s="234">
        <f>SUM(Q75:Q81)</f>
        <v>819</v>
      </c>
      <c r="R74" s="233">
        <f t="shared" si="20"/>
        <v>139214</v>
      </c>
      <c r="S74" s="236">
        <f t="shared" si="21"/>
        <v>0.021621227052082193</v>
      </c>
      <c r="T74" s="235">
        <f>SUM(T75:T81)</f>
        <v>59102</v>
      </c>
      <c r="U74" s="234">
        <f>SUM(U75:U81)</f>
        <v>58928</v>
      </c>
      <c r="V74" s="233">
        <f>SUM(V75:V81)</f>
        <v>617</v>
      </c>
      <c r="W74" s="234">
        <f>SUM(W75:W81)</f>
        <v>713</v>
      </c>
      <c r="X74" s="233">
        <f t="shared" si="22"/>
        <v>119360</v>
      </c>
      <c r="Y74" s="232">
        <f t="shared" si="23"/>
        <v>0.16633713136729233</v>
      </c>
    </row>
    <row r="75" spans="1:25" ht="19.5" customHeight="1">
      <c r="A75" s="230" t="s">
        <v>324</v>
      </c>
      <c r="B75" s="228">
        <v>3844</v>
      </c>
      <c r="C75" s="225">
        <v>3161</v>
      </c>
      <c r="D75" s="224">
        <v>0</v>
      </c>
      <c r="E75" s="225">
        <v>0</v>
      </c>
      <c r="F75" s="224">
        <f t="shared" si="16"/>
        <v>7005</v>
      </c>
      <c r="G75" s="227">
        <f t="shared" si="17"/>
        <v>0.007386809404499785</v>
      </c>
      <c r="H75" s="228">
        <v>1683</v>
      </c>
      <c r="I75" s="225">
        <v>1645</v>
      </c>
      <c r="J75" s="224"/>
      <c r="K75" s="225"/>
      <c r="L75" s="224">
        <f t="shared" si="18"/>
        <v>3328</v>
      </c>
      <c r="M75" s="229">
        <f t="shared" si="19"/>
        <v>1.1048677884615383</v>
      </c>
      <c r="N75" s="228">
        <v>15249</v>
      </c>
      <c r="O75" s="225">
        <v>16938</v>
      </c>
      <c r="P75" s="224">
        <v>7</v>
      </c>
      <c r="Q75" s="225">
        <v>10</v>
      </c>
      <c r="R75" s="224">
        <f t="shared" si="20"/>
        <v>32204</v>
      </c>
      <c r="S75" s="227">
        <f t="shared" si="21"/>
        <v>0.005001580271993154</v>
      </c>
      <c r="T75" s="226">
        <v>9879</v>
      </c>
      <c r="U75" s="225">
        <v>10049</v>
      </c>
      <c r="V75" s="224">
        <v>348</v>
      </c>
      <c r="W75" s="225">
        <v>366</v>
      </c>
      <c r="X75" s="224">
        <f t="shared" si="22"/>
        <v>20642</v>
      </c>
      <c r="Y75" s="223">
        <f t="shared" si="23"/>
        <v>0.5601201433969576</v>
      </c>
    </row>
    <row r="76" spans="1:25" ht="19.5" customHeight="1">
      <c r="A76" s="230" t="s">
        <v>325</v>
      </c>
      <c r="B76" s="228">
        <v>2691</v>
      </c>
      <c r="C76" s="225">
        <v>2471</v>
      </c>
      <c r="D76" s="224">
        <v>0</v>
      </c>
      <c r="E76" s="225">
        <v>0</v>
      </c>
      <c r="F76" s="224">
        <f aca="true" t="shared" si="24" ref="F76:F81">SUM(B76:E76)</f>
        <v>5162</v>
      </c>
      <c r="G76" s="227">
        <f aca="true" t="shared" si="25" ref="G76:G81">F76/$F$9</f>
        <v>0.00544335619500755</v>
      </c>
      <c r="H76" s="228">
        <v>2097</v>
      </c>
      <c r="I76" s="225">
        <v>2273</v>
      </c>
      <c r="J76" s="224"/>
      <c r="K76" s="225"/>
      <c r="L76" s="224">
        <f aca="true" t="shared" si="26" ref="L76:L81">SUM(H76:K76)</f>
        <v>4370</v>
      </c>
      <c r="M76" s="229">
        <f aca="true" t="shared" si="27" ref="M76:M81">IF(ISERROR(F76/L76-1),"         /0",(F76/L76-1))</f>
        <v>0.18123569794050343</v>
      </c>
      <c r="N76" s="228">
        <v>16307</v>
      </c>
      <c r="O76" s="225">
        <v>16300</v>
      </c>
      <c r="P76" s="224">
        <v>714</v>
      </c>
      <c r="Q76" s="225">
        <v>495</v>
      </c>
      <c r="R76" s="224">
        <f aca="true" t="shared" si="28" ref="R76:R81">SUM(N76:Q76)</f>
        <v>33816</v>
      </c>
      <c r="S76" s="227">
        <f aca="true" t="shared" si="29" ref="S76:S81">R76/$R$9</f>
        <v>0.005251938842309046</v>
      </c>
      <c r="T76" s="226">
        <v>13391</v>
      </c>
      <c r="U76" s="225">
        <v>14976</v>
      </c>
      <c r="V76" s="224">
        <v>148</v>
      </c>
      <c r="W76" s="225">
        <v>263</v>
      </c>
      <c r="X76" s="224">
        <f aca="true" t="shared" si="30" ref="X76:X81">SUM(T76:W76)</f>
        <v>28778</v>
      </c>
      <c r="Y76" s="223">
        <f aca="true" t="shared" si="31" ref="Y76:Y81">IF(ISERROR(R76/X76-1),"         /0",(R76/X76-1))</f>
        <v>0.17506428521787476</v>
      </c>
    </row>
    <row r="77" spans="1:25" ht="19.5" customHeight="1">
      <c r="A77" s="230" t="s">
        <v>326</v>
      </c>
      <c r="B77" s="228">
        <v>1652</v>
      </c>
      <c r="C77" s="225">
        <v>1346</v>
      </c>
      <c r="D77" s="224">
        <v>0</v>
      </c>
      <c r="E77" s="225">
        <v>0</v>
      </c>
      <c r="F77" s="224">
        <f>SUM(B77:E77)</f>
        <v>2998</v>
      </c>
      <c r="G77" s="227">
        <f>F77/$F$9</f>
        <v>0.003161406794388345</v>
      </c>
      <c r="H77" s="228">
        <v>1474</v>
      </c>
      <c r="I77" s="225">
        <v>1378</v>
      </c>
      <c r="J77" s="224"/>
      <c r="K77" s="225"/>
      <c r="L77" s="224">
        <f>SUM(H77:K77)</f>
        <v>2852</v>
      </c>
      <c r="M77" s="229">
        <f>IF(ISERROR(F77/L77-1),"         /0",(F77/L77-1))</f>
        <v>0.05119214586255261</v>
      </c>
      <c r="N77" s="228">
        <v>9149</v>
      </c>
      <c r="O77" s="225">
        <v>9429</v>
      </c>
      <c r="P77" s="224">
        <v>277</v>
      </c>
      <c r="Q77" s="225">
        <v>266</v>
      </c>
      <c r="R77" s="224">
        <f>SUM(N77:Q77)</f>
        <v>19121</v>
      </c>
      <c r="S77" s="227">
        <f>R77/$R$9</f>
        <v>0.0029696688728350854</v>
      </c>
      <c r="T77" s="226">
        <v>9297</v>
      </c>
      <c r="U77" s="225">
        <v>9315</v>
      </c>
      <c r="V77" s="224">
        <v>18</v>
      </c>
      <c r="W77" s="225">
        <v>18</v>
      </c>
      <c r="X77" s="224">
        <f>SUM(T77:W77)</f>
        <v>18648</v>
      </c>
      <c r="Y77" s="223">
        <f>IF(ISERROR(R77/X77-1),"         /0",(R77/X77-1))</f>
        <v>0.0253646503646503</v>
      </c>
    </row>
    <row r="78" spans="1:25" ht="19.5" customHeight="1">
      <c r="A78" s="230" t="s">
        <v>327</v>
      </c>
      <c r="B78" s="228">
        <v>626</v>
      </c>
      <c r="C78" s="225">
        <v>626</v>
      </c>
      <c r="D78" s="224">
        <v>0</v>
      </c>
      <c r="E78" s="225">
        <v>0</v>
      </c>
      <c r="F78" s="224">
        <f>SUM(B78:E78)</f>
        <v>1252</v>
      </c>
      <c r="G78" s="227">
        <f>F78/$F$9</f>
        <v>0.0013202405959220173</v>
      </c>
      <c r="H78" s="228">
        <v>678</v>
      </c>
      <c r="I78" s="225">
        <v>716</v>
      </c>
      <c r="J78" s="224">
        <v>2</v>
      </c>
      <c r="K78" s="225">
        <v>1</v>
      </c>
      <c r="L78" s="224">
        <f>SUM(H78:K78)</f>
        <v>1397</v>
      </c>
      <c r="M78" s="229">
        <f>IF(ISERROR(F78/L78-1),"         /0",(F78/L78-1))</f>
        <v>-0.1037938439513243</v>
      </c>
      <c r="N78" s="228">
        <v>4570</v>
      </c>
      <c r="O78" s="225">
        <v>6351</v>
      </c>
      <c r="P78" s="224"/>
      <c r="Q78" s="225"/>
      <c r="R78" s="224">
        <f>SUM(N78:Q78)</f>
        <v>10921</v>
      </c>
      <c r="S78" s="227">
        <f>R78/$R$9</f>
        <v>0.0016961327211041247</v>
      </c>
      <c r="T78" s="226">
        <v>4934</v>
      </c>
      <c r="U78" s="225">
        <v>6899</v>
      </c>
      <c r="V78" s="224">
        <v>11</v>
      </c>
      <c r="W78" s="225">
        <v>3</v>
      </c>
      <c r="X78" s="224">
        <f>SUM(T78:W78)</f>
        <v>11847</v>
      </c>
      <c r="Y78" s="223">
        <f>IF(ISERROR(R78/X78-1),"         /0",(R78/X78-1))</f>
        <v>-0.07816324807968267</v>
      </c>
    </row>
    <row r="79" spans="1:25" ht="19.5" customHeight="1">
      <c r="A79" s="230" t="s">
        <v>328</v>
      </c>
      <c r="B79" s="228">
        <v>456</v>
      </c>
      <c r="C79" s="225">
        <v>464</v>
      </c>
      <c r="D79" s="224">
        <v>0</v>
      </c>
      <c r="E79" s="225">
        <v>0</v>
      </c>
      <c r="F79" s="224">
        <f>SUM(B79:E79)</f>
        <v>920</v>
      </c>
      <c r="G79" s="227">
        <f>F79/$F$9</f>
        <v>0.0009701448468436548</v>
      </c>
      <c r="H79" s="228">
        <v>507</v>
      </c>
      <c r="I79" s="225">
        <v>334</v>
      </c>
      <c r="J79" s="224">
        <v>2</v>
      </c>
      <c r="K79" s="225"/>
      <c r="L79" s="224">
        <f>SUM(H79:K79)</f>
        <v>843</v>
      </c>
      <c r="M79" s="229">
        <f>IF(ISERROR(F79/L79-1),"         /0",(F79/L79-1))</f>
        <v>0.09134045077105579</v>
      </c>
      <c r="N79" s="228">
        <v>3712</v>
      </c>
      <c r="O79" s="225">
        <v>3697</v>
      </c>
      <c r="P79" s="224"/>
      <c r="Q79" s="225"/>
      <c r="R79" s="224">
        <f>SUM(N79:Q79)</f>
        <v>7409</v>
      </c>
      <c r="S79" s="227">
        <f>R79/$R$9</f>
        <v>0.001150686505874962</v>
      </c>
      <c r="T79" s="226">
        <v>2506</v>
      </c>
      <c r="U79" s="225">
        <v>2193</v>
      </c>
      <c r="V79" s="224">
        <v>8</v>
      </c>
      <c r="W79" s="225">
        <v>17</v>
      </c>
      <c r="X79" s="224">
        <f>SUM(T79:W79)</f>
        <v>4724</v>
      </c>
      <c r="Y79" s="223">
        <f>IF(ISERROR(R79/X79-1),"         /0",(R79/X79-1))</f>
        <v>0.5683742591024556</v>
      </c>
    </row>
    <row r="80" spans="1:25" ht="19.5" customHeight="1">
      <c r="A80" s="230" t="s">
        <v>329</v>
      </c>
      <c r="B80" s="228">
        <v>324</v>
      </c>
      <c r="C80" s="225">
        <v>266</v>
      </c>
      <c r="D80" s="224">
        <v>0</v>
      </c>
      <c r="E80" s="225">
        <v>0</v>
      </c>
      <c r="F80" s="224">
        <f t="shared" si="24"/>
        <v>590</v>
      </c>
      <c r="G80" s="227">
        <f t="shared" si="25"/>
        <v>0.000622158108301909</v>
      </c>
      <c r="H80" s="228">
        <v>331</v>
      </c>
      <c r="I80" s="225">
        <v>185</v>
      </c>
      <c r="J80" s="224"/>
      <c r="K80" s="225"/>
      <c r="L80" s="224">
        <f t="shared" si="26"/>
        <v>516</v>
      </c>
      <c r="M80" s="229">
        <f t="shared" si="27"/>
        <v>0.14341085271317833</v>
      </c>
      <c r="N80" s="228">
        <v>3000</v>
      </c>
      <c r="O80" s="225">
        <v>2666</v>
      </c>
      <c r="P80" s="224"/>
      <c r="Q80" s="225"/>
      <c r="R80" s="224">
        <f t="shared" si="28"/>
        <v>5666</v>
      </c>
      <c r="S80" s="227">
        <f t="shared" si="29"/>
        <v>0.0008799824189887346</v>
      </c>
      <c r="T80" s="226">
        <v>3200</v>
      </c>
      <c r="U80" s="225">
        <v>2678</v>
      </c>
      <c r="V80" s="224">
        <v>32</v>
      </c>
      <c r="W80" s="225">
        <v>4</v>
      </c>
      <c r="X80" s="224">
        <f t="shared" si="30"/>
        <v>5914</v>
      </c>
      <c r="Y80" s="223">
        <f t="shared" si="31"/>
        <v>-0.04193439296584378</v>
      </c>
    </row>
    <row r="81" spans="1:25" ht="19.5" customHeight="1" thickBot="1">
      <c r="A81" s="230" t="s">
        <v>266</v>
      </c>
      <c r="B81" s="228">
        <v>2437</v>
      </c>
      <c r="C81" s="225">
        <v>1894</v>
      </c>
      <c r="D81" s="224">
        <v>45</v>
      </c>
      <c r="E81" s="225">
        <v>31</v>
      </c>
      <c r="F81" s="224">
        <f t="shared" si="24"/>
        <v>4407</v>
      </c>
      <c r="G81" s="227">
        <f t="shared" si="25"/>
        <v>0.004647204717434768</v>
      </c>
      <c r="H81" s="228">
        <v>2477</v>
      </c>
      <c r="I81" s="225">
        <v>1621</v>
      </c>
      <c r="J81" s="224"/>
      <c r="K81" s="225">
        <v>2</v>
      </c>
      <c r="L81" s="224">
        <f t="shared" si="26"/>
        <v>4100</v>
      </c>
      <c r="M81" s="229">
        <f t="shared" si="27"/>
        <v>0.07487804878048787</v>
      </c>
      <c r="N81" s="228">
        <v>15997</v>
      </c>
      <c r="O81" s="225">
        <v>13962</v>
      </c>
      <c r="P81" s="224">
        <v>70</v>
      </c>
      <c r="Q81" s="225">
        <v>48</v>
      </c>
      <c r="R81" s="224">
        <f t="shared" si="28"/>
        <v>30077</v>
      </c>
      <c r="S81" s="227">
        <f t="shared" si="29"/>
        <v>0.0046712374189770865</v>
      </c>
      <c r="T81" s="226">
        <v>15895</v>
      </c>
      <c r="U81" s="225">
        <v>12818</v>
      </c>
      <c r="V81" s="224">
        <v>52</v>
      </c>
      <c r="W81" s="225">
        <v>42</v>
      </c>
      <c r="X81" s="224">
        <f t="shared" si="30"/>
        <v>28807</v>
      </c>
      <c r="Y81" s="223">
        <f t="shared" si="31"/>
        <v>0.044086506751831234</v>
      </c>
    </row>
    <row r="82" spans="1:25" s="215" customFormat="1" ht="19.5" customHeight="1" thickBot="1">
      <c r="A82" s="222" t="s">
        <v>56</v>
      </c>
      <c r="B82" s="219">
        <v>3040</v>
      </c>
      <c r="C82" s="218">
        <v>1573</v>
      </c>
      <c r="D82" s="217">
        <v>30</v>
      </c>
      <c r="E82" s="218">
        <v>30</v>
      </c>
      <c r="F82" s="217">
        <f>SUM(B82:E82)</f>
        <v>4673</v>
      </c>
      <c r="G82" s="220">
        <f>F82/$F$9</f>
        <v>0.004927703118804781</v>
      </c>
      <c r="H82" s="219">
        <v>1723</v>
      </c>
      <c r="I82" s="218">
        <v>428</v>
      </c>
      <c r="J82" s="217">
        <v>7</v>
      </c>
      <c r="K82" s="218">
        <v>8</v>
      </c>
      <c r="L82" s="217">
        <f>SUM(H82:K82)</f>
        <v>2166</v>
      </c>
      <c r="M82" s="221">
        <f>IF(ISERROR(F82/L82-1),"         /0",(F82/L82-1))</f>
        <v>1.157433056325023</v>
      </c>
      <c r="N82" s="219">
        <v>14716</v>
      </c>
      <c r="O82" s="218">
        <v>4795</v>
      </c>
      <c r="P82" s="217">
        <v>77</v>
      </c>
      <c r="Q82" s="218">
        <v>74</v>
      </c>
      <c r="R82" s="217">
        <f>SUM(N82:Q82)</f>
        <v>19662</v>
      </c>
      <c r="S82" s="220">
        <f>R82/$R$9</f>
        <v>0.00305369119699197</v>
      </c>
      <c r="T82" s="219">
        <v>10377</v>
      </c>
      <c r="U82" s="218">
        <v>2116</v>
      </c>
      <c r="V82" s="217">
        <v>22</v>
      </c>
      <c r="W82" s="218">
        <v>15</v>
      </c>
      <c r="X82" s="217">
        <f>SUM(T82:W82)</f>
        <v>12530</v>
      </c>
      <c r="Y82" s="216">
        <f>IF(ISERROR(R82/X82-1),"         /0",(R82/X82-1))</f>
        <v>0.5691939345570631</v>
      </c>
    </row>
    <row r="83" ht="15" thickTop="1">
      <c r="A83" s="89" t="s">
        <v>43</v>
      </c>
    </row>
    <row r="84" ht="14.25">
      <c r="A84" s="89" t="s">
        <v>55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83:Y65536 M83:M65536 Y3 M3 M5:M8 Y5:Y8">
    <cfRule type="cellIs" priority="3" dxfId="93" operator="lessThan" stopIfTrue="1">
      <formula>0</formula>
    </cfRule>
  </conditionalFormatting>
  <conditionalFormatting sqref="Y9:Y54 M9:M54 M56:M82 Y56:Y82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Y55 M55">
    <cfRule type="cellIs" priority="1" dxfId="93" operator="lessThan" stopIfTrue="1">
      <formula>0</formula>
    </cfRule>
    <cfRule type="cellIs" priority="2" dxfId="95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2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1.140625" style="123" customWidth="1"/>
    <col min="2" max="2" width="9.28125" style="123" bestFit="1" customWidth="1"/>
    <col min="3" max="3" width="10.7109375" style="123" customWidth="1"/>
    <col min="4" max="4" width="8.00390625" style="123" bestFit="1" customWidth="1"/>
    <col min="5" max="5" width="10.8515625" style="123" customWidth="1"/>
    <col min="6" max="6" width="11.140625" style="123" customWidth="1"/>
    <col min="7" max="7" width="10.00390625" style="123" bestFit="1" customWidth="1"/>
    <col min="8" max="8" width="10.28125" style="123" customWidth="1"/>
    <col min="9" max="9" width="10.8515625" style="123" customWidth="1"/>
    <col min="10" max="10" width="8.7109375" style="123" customWidth="1"/>
    <col min="11" max="11" width="9.7109375" style="123" bestFit="1" customWidth="1"/>
    <col min="12" max="12" width="11.00390625" style="123" customWidth="1"/>
    <col min="13" max="13" width="10.7109375" style="123" bestFit="1" customWidth="1"/>
    <col min="14" max="14" width="12.28125" style="123" customWidth="1"/>
    <col min="15" max="15" width="11.140625" style="123" bestFit="1" customWidth="1"/>
    <col min="16" max="16" width="10.00390625" style="123" customWidth="1"/>
    <col min="17" max="17" width="10.8515625" style="123" customWidth="1"/>
    <col min="18" max="18" width="12.28125" style="123" customWidth="1"/>
    <col min="19" max="19" width="11.28125" style="123" bestFit="1" customWidth="1"/>
    <col min="20" max="21" width="12.28125" style="123" customWidth="1"/>
    <col min="22" max="22" width="10.8515625" style="123" customWidth="1"/>
    <col min="23" max="23" width="11.003906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88" t="s">
        <v>28</v>
      </c>
      <c r="Y1" s="589"/>
    </row>
    <row r="2" ht="5.25" customHeight="1" thickBot="1"/>
    <row r="3" spans="1:25" ht="24" customHeight="1" thickTop="1">
      <c r="A3" s="650" t="s">
        <v>66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2"/>
    </row>
    <row r="4" spans="1:25" ht="21" customHeight="1" thickBot="1">
      <c r="A4" s="659" t="s">
        <v>65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1"/>
    </row>
    <row r="5" spans="1:25" s="265" customFormat="1" ht="17.25" customHeight="1" thickBot="1" thickTop="1">
      <c r="A5" s="593" t="s">
        <v>64</v>
      </c>
      <c r="B5" s="643" t="s">
        <v>36</v>
      </c>
      <c r="C5" s="644"/>
      <c r="D5" s="644"/>
      <c r="E5" s="644"/>
      <c r="F5" s="644"/>
      <c r="G5" s="644"/>
      <c r="H5" s="644"/>
      <c r="I5" s="644"/>
      <c r="J5" s="645"/>
      <c r="K5" s="645"/>
      <c r="L5" s="645"/>
      <c r="M5" s="646"/>
      <c r="N5" s="643" t="s">
        <v>35</v>
      </c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7"/>
    </row>
    <row r="6" spans="1:25" s="163" customFormat="1" ht="26.25" customHeight="1">
      <c r="A6" s="594"/>
      <c r="B6" s="635" t="s">
        <v>155</v>
      </c>
      <c r="C6" s="636"/>
      <c r="D6" s="636"/>
      <c r="E6" s="636"/>
      <c r="F6" s="636"/>
      <c r="G6" s="640" t="s">
        <v>34</v>
      </c>
      <c r="H6" s="635" t="s">
        <v>156</v>
      </c>
      <c r="I6" s="636"/>
      <c r="J6" s="636"/>
      <c r="K6" s="636"/>
      <c r="L6" s="636"/>
      <c r="M6" s="637" t="s">
        <v>33</v>
      </c>
      <c r="N6" s="635" t="s">
        <v>157</v>
      </c>
      <c r="O6" s="636"/>
      <c r="P6" s="636"/>
      <c r="Q6" s="636"/>
      <c r="R6" s="636"/>
      <c r="S6" s="640" t="s">
        <v>34</v>
      </c>
      <c r="T6" s="635" t="s">
        <v>158</v>
      </c>
      <c r="U6" s="636"/>
      <c r="V6" s="636"/>
      <c r="W6" s="636"/>
      <c r="X6" s="636"/>
      <c r="Y6" s="653" t="s">
        <v>33</v>
      </c>
    </row>
    <row r="7" spans="1:25" s="163" customFormat="1" ht="26.25" customHeight="1">
      <c r="A7" s="595"/>
      <c r="B7" s="658" t="s">
        <v>22</v>
      </c>
      <c r="C7" s="657"/>
      <c r="D7" s="656" t="s">
        <v>21</v>
      </c>
      <c r="E7" s="657"/>
      <c r="F7" s="648" t="s">
        <v>17</v>
      </c>
      <c r="G7" s="641"/>
      <c r="H7" s="658" t="s">
        <v>22</v>
      </c>
      <c r="I7" s="657"/>
      <c r="J7" s="656" t="s">
        <v>21</v>
      </c>
      <c r="K7" s="657"/>
      <c r="L7" s="648" t="s">
        <v>17</v>
      </c>
      <c r="M7" s="638"/>
      <c r="N7" s="658" t="s">
        <v>22</v>
      </c>
      <c r="O7" s="657"/>
      <c r="P7" s="656" t="s">
        <v>21</v>
      </c>
      <c r="Q7" s="657"/>
      <c r="R7" s="648" t="s">
        <v>17</v>
      </c>
      <c r="S7" s="641"/>
      <c r="T7" s="658" t="s">
        <v>22</v>
      </c>
      <c r="U7" s="657"/>
      <c r="V7" s="656" t="s">
        <v>21</v>
      </c>
      <c r="W7" s="657"/>
      <c r="X7" s="648" t="s">
        <v>17</v>
      </c>
      <c r="Y7" s="654"/>
    </row>
    <row r="8" spans="1:25" s="261" customFormat="1" ht="15" thickBot="1">
      <c r="A8" s="596"/>
      <c r="B8" s="264" t="s">
        <v>19</v>
      </c>
      <c r="C8" s="262" t="s">
        <v>18</v>
      </c>
      <c r="D8" s="263" t="s">
        <v>19</v>
      </c>
      <c r="E8" s="262" t="s">
        <v>18</v>
      </c>
      <c r="F8" s="649"/>
      <c r="G8" s="642"/>
      <c r="H8" s="264" t="s">
        <v>19</v>
      </c>
      <c r="I8" s="262" t="s">
        <v>18</v>
      </c>
      <c r="J8" s="263" t="s">
        <v>19</v>
      </c>
      <c r="K8" s="262" t="s">
        <v>18</v>
      </c>
      <c r="L8" s="649"/>
      <c r="M8" s="639"/>
      <c r="N8" s="264" t="s">
        <v>19</v>
      </c>
      <c r="O8" s="262" t="s">
        <v>18</v>
      </c>
      <c r="P8" s="263" t="s">
        <v>19</v>
      </c>
      <c r="Q8" s="262" t="s">
        <v>18</v>
      </c>
      <c r="R8" s="649"/>
      <c r="S8" s="642"/>
      <c r="T8" s="264" t="s">
        <v>19</v>
      </c>
      <c r="U8" s="262" t="s">
        <v>18</v>
      </c>
      <c r="V8" s="263" t="s">
        <v>19</v>
      </c>
      <c r="W8" s="262" t="s">
        <v>18</v>
      </c>
      <c r="X8" s="649"/>
      <c r="Y8" s="655"/>
    </row>
    <row r="9" spans="1:25" s="152" customFormat="1" ht="18" customHeight="1" thickBot="1" thickTop="1">
      <c r="A9" s="303" t="s">
        <v>24</v>
      </c>
      <c r="B9" s="300">
        <f>B10+B14+B25+B36+B46+B50</f>
        <v>486558</v>
      </c>
      <c r="C9" s="299">
        <f>C10+C14+C25+C36+C46+C50</f>
        <v>456240</v>
      </c>
      <c r="D9" s="298">
        <f>D10+D14+D25+D36+D46+D50</f>
        <v>2805</v>
      </c>
      <c r="E9" s="297">
        <f>E10+E14+E25+E36+E46+E50</f>
        <v>2709</v>
      </c>
      <c r="F9" s="296">
        <f aca="true" t="shared" si="0" ref="F9:F50">SUM(B9:E9)</f>
        <v>948312</v>
      </c>
      <c r="G9" s="301">
        <f aca="true" t="shared" si="1" ref="G9:G50">F9/$F$9</f>
        <v>1</v>
      </c>
      <c r="H9" s="300">
        <f>H10+H14+H25+H36+H46+H50</f>
        <v>416766</v>
      </c>
      <c r="I9" s="299">
        <f>I10+I14+I25+I36+I46+I50</f>
        <v>397900</v>
      </c>
      <c r="J9" s="298">
        <f>J10+J14+J25+J36+J46+J50</f>
        <v>3326</v>
      </c>
      <c r="K9" s="297">
        <f>K10+K14+K25+K36+K46+K50</f>
        <v>3573</v>
      </c>
      <c r="L9" s="296">
        <f aca="true" t="shared" si="2" ref="L9:L50">SUM(H9:K9)</f>
        <v>821565</v>
      </c>
      <c r="M9" s="302">
        <f aca="true" t="shared" si="3" ref="M9:M50">IF(ISERROR(F9/L9-1),"         /0",(F9/L9-1))</f>
        <v>0.1542750725749027</v>
      </c>
      <c r="N9" s="300">
        <f>N10+N14+N25+N36+N46+N50</f>
        <v>3233801</v>
      </c>
      <c r="O9" s="299">
        <f>O10+O14+O25+O36+O46+O50</f>
        <v>3146925</v>
      </c>
      <c r="P9" s="298">
        <f>P10+P14+P25+P36+P46+P50</f>
        <v>30126</v>
      </c>
      <c r="Q9" s="297">
        <f>Q10+Q14+Q25+Q36+Q46+Q50</f>
        <v>27913</v>
      </c>
      <c r="R9" s="296">
        <f aca="true" t="shared" si="4" ref="R9:R50">SUM(N9:Q9)</f>
        <v>6438765</v>
      </c>
      <c r="S9" s="301">
        <f aca="true" t="shared" si="5" ref="S9:S50">R9/$R$9</f>
        <v>1</v>
      </c>
      <c r="T9" s="300">
        <f>T10+T14+T25+T36+T46+T50</f>
        <v>2900767</v>
      </c>
      <c r="U9" s="299">
        <f>U10+U14+U25+U36+U46+U50</f>
        <v>2819548</v>
      </c>
      <c r="V9" s="298">
        <f>V10+V14+V25+V36+V46+V50</f>
        <v>32951</v>
      </c>
      <c r="W9" s="297">
        <f>W10+W14+W25+W36+W46+W50</f>
        <v>33960</v>
      </c>
      <c r="X9" s="296">
        <f aca="true" t="shared" si="6" ref="X9:X50">SUM(T9:W9)</f>
        <v>5787226</v>
      </c>
      <c r="Y9" s="295">
        <f>IF(ISERROR(R9/X9-1),"         /0",(R9/X9-1))</f>
        <v>0.1125822630738802</v>
      </c>
    </row>
    <row r="10" spans="1:25" s="278" customFormat="1" ht="19.5" customHeight="1">
      <c r="A10" s="287" t="s">
        <v>61</v>
      </c>
      <c r="B10" s="284">
        <f>SUM(B11:B13)</f>
        <v>152260</v>
      </c>
      <c r="C10" s="283">
        <f>SUM(C11:C13)</f>
        <v>143814</v>
      </c>
      <c r="D10" s="282">
        <f>SUM(D11:D13)</f>
        <v>6</v>
      </c>
      <c r="E10" s="281">
        <f>SUM(E11:E13)</f>
        <v>7</v>
      </c>
      <c r="F10" s="280">
        <f t="shared" si="0"/>
        <v>296087</v>
      </c>
      <c r="G10" s="285">
        <f t="shared" si="1"/>
        <v>0.3122253013776057</v>
      </c>
      <c r="H10" s="284">
        <f>SUM(H11:H13)</f>
        <v>137942</v>
      </c>
      <c r="I10" s="283">
        <f>SUM(I11:I13)</f>
        <v>131272</v>
      </c>
      <c r="J10" s="282">
        <f>SUM(J11:J13)</f>
        <v>84</v>
      </c>
      <c r="K10" s="281">
        <f>SUM(K11:K13)</f>
        <v>106</v>
      </c>
      <c r="L10" s="280">
        <f t="shared" si="2"/>
        <v>269404</v>
      </c>
      <c r="M10" s="286">
        <f t="shared" si="3"/>
        <v>0.099044557616071</v>
      </c>
      <c r="N10" s="284">
        <f>SUM(N11:N13)</f>
        <v>1025428</v>
      </c>
      <c r="O10" s="283">
        <f>SUM(O11:O13)</f>
        <v>1026397</v>
      </c>
      <c r="P10" s="282">
        <f>SUM(P11:P13)</f>
        <v>2087</v>
      </c>
      <c r="Q10" s="281">
        <f>SUM(Q11:Q13)</f>
        <v>432</v>
      </c>
      <c r="R10" s="280">
        <f t="shared" si="4"/>
        <v>2054344</v>
      </c>
      <c r="S10" s="285">
        <f t="shared" si="5"/>
        <v>0.31905870147458404</v>
      </c>
      <c r="T10" s="284">
        <f>SUM(T11:T13)</f>
        <v>937055</v>
      </c>
      <c r="U10" s="283">
        <f>SUM(U11:U13)</f>
        <v>935259</v>
      </c>
      <c r="V10" s="282">
        <f>SUM(V11:V13)</f>
        <v>684</v>
      </c>
      <c r="W10" s="281">
        <f>SUM(W11:W13)</f>
        <v>973</v>
      </c>
      <c r="X10" s="280">
        <f t="shared" si="6"/>
        <v>1873971</v>
      </c>
      <c r="Y10" s="385">
        <f aca="true" t="shared" si="7" ref="Y10:Y50">IF(ISERROR(R10/X10-1),"         /0",IF(R10/X10&gt;5,"  *  ",(R10/X10-1)))</f>
        <v>0.09625175629718918</v>
      </c>
    </row>
    <row r="11" spans="1:25" ht="19.5" customHeight="1">
      <c r="A11" s="230" t="s">
        <v>330</v>
      </c>
      <c r="B11" s="228">
        <v>144932</v>
      </c>
      <c r="C11" s="225">
        <v>137719</v>
      </c>
      <c r="D11" s="224">
        <v>6</v>
      </c>
      <c r="E11" s="276">
        <v>7</v>
      </c>
      <c r="F11" s="275">
        <f t="shared" si="0"/>
        <v>282664</v>
      </c>
      <c r="G11" s="227">
        <f t="shared" si="1"/>
        <v>0.2980706771611031</v>
      </c>
      <c r="H11" s="228">
        <v>131288</v>
      </c>
      <c r="I11" s="225">
        <v>126260</v>
      </c>
      <c r="J11" s="224">
        <v>84</v>
      </c>
      <c r="K11" s="276">
        <v>106</v>
      </c>
      <c r="L11" s="275">
        <f t="shared" si="2"/>
        <v>257738</v>
      </c>
      <c r="M11" s="277">
        <f t="shared" si="3"/>
        <v>0.09671061310322893</v>
      </c>
      <c r="N11" s="228">
        <v>979952</v>
      </c>
      <c r="O11" s="225">
        <v>989317</v>
      </c>
      <c r="P11" s="224">
        <v>1942</v>
      </c>
      <c r="Q11" s="276">
        <v>289</v>
      </c>
      <c r="R11" s="275">
        <f t="shared" si="4"/>
        <v>1971500</v>
      </c>
      <c r="S11" s="227">
        <f t="shared" si="5"/>
        <v>0.3061922589192182</v>
      </c>
      <c r="T11" s="226">
        <v>900316</v>
      </c>
      <c r="U11" s="225">
        <v>908042</v>
      </c>
      <c r="V11" s="224">
        <v>682</v>
      </c>
      <c r="W11" s="276">
        <v>973</v>
      </c>
      <c r="X11" s="275">
        <f t="shared" si="6"/>
        <v>1810013</v>
      </c>
      <c r="Y11" s="223">
        <f t="shared" si="7"/>
        <v>0.08921869621930889</v>
      </c>
    </row>
    <row r="12" spans="1:25" ht="19.5" customHeight="1">
      <c r="A12" s="230" t="s">
        <v>331</v>
      </c>
      <c r="B12" s="228">
        <v>5794</v>
      </c>
      <c r="C12" s="225">
        <v>4625</v>
      </c>
      <c r="D12" s="224">
        <v>0</v>
      </c>
      <c r="E12" s="276">
        <v>0</v>
      </c>
      <c r="F12" s="275">
        <f t="shared" si="0"/>
        <v>10419</v>
      </c>
      <c r="G12" s="227">
        <f t="shared" si="1"/>
        <v>0.01098689039050439</v>
      </c>
      <c r="H12" s="228">
        <v>5509</v>
      </c>
      <c r="I12" s="225">
        <v>3954</v>
      </c>
      <c r="J12" s="224"/>
      <c r="K12" s="276"/>
      <c r="L12" s="275">
        <f t="shared" si="2"/>
        <v>9463</v>
      </c>
      <c r="M12" s="277">
        <f t="shared" si="3"/>
        <v>0.10102504491176156</v>
      </c>
      <c r="N12" s="228">
        <v>35658</v>
      </c>
      <c r="O12" s="225">
        <v>27576</v>
      </c>
      <c r="P12" s="224"/>
      <c r="Q12" s="276"/>
      <c r="R12" s="275">
        <f t="shared" si="4"/>
        <v>63234</v>
      </c>
      <c r="S12" s="227">
        <f t="shared" si="5"/>
        <v>0.009820827441287266</v>
      </c>
      <c r="T12" s="226">
        <v>33111</v>
      </c>
      <c r="U12" s="225">
        <v>24408</v>
      </c>
      <c r="V12" s="224">
        <v>2</v>
      </c>
      <c r="W12" s="276">
        <v>0</v>
      </c>
      <c r="X12" s="275">
        <f t="shared" si="6"/>
        <v>57521</v>
      </c>
      <c r="Y12" s="223">
        <f t="shared" si="7"/>
        <v>0.09932024825715824</v>
      </c>
    </row>
    <row r="13" spans="1:25" ht="19.5" customHeight="1" thickBot="1">
      <c r="A13" s="253" t="s">
        <v>332</v>
      </c>
      <c r="B13" s="250">
        <v>1534</v>
      </c>
      <c r="C13" s="249">
        <v>1470</v>
      </c>
      <c r="D13" s="248">
        <v>0</v>
      </c>
      <c r="E13" s="292">
        <v>0</v>
      </c>
      <c r="F13" s="291">
        <f t="shared" si="0"/>
        <v>3004</v>
      </c>
      <c r="G13" s="251">
        <f t="shared" si="1"/>
        <v>0.0031677338259981946</v>
      </c>
      <c r="H13" s="250">
        <v>1145</v>
      </c>
      <c r="I13" s="249">
        <v>1058</v>
      </c>
      <c r="J13" s="248"/>
      <c r="K13" s="292"/>
      <c r="L13" s="291">
        <f t="shared" si="2"/>
        <v>2203</v>
      </c>
      <c r="M13" s="294">
        <f t="shared" si="3"/>
        <v>0.36359509759418973</v>
      </c>
      <c r="N13" s="250">
        <v>9818</v>
      </c>
      <c r="O13" s="249">
        <v>9504</v>
      </c>
      <c r="P13" s="248">
        <v>145</v>
      </c>
      <c r="Q13" s="292">
        <v>143</v>
      </c>
      <c r="R13" s="291">
        <f t="shared" si="4"/>
        <v>19610</v>
      </c>
      <c r="S13" s="251">
        <f t="shared" si="5"/>
        <v>0.0030456151140785537</v>
      </c>
      <c r="T13" s="293">
        <v>3628</v>
      </c>
      <c r="U13" s="249">
        <v>2809</v>
      </c>
      <c r="V13" s="248">
        <v>0</v>
      </c>
      <c r="W13" s="292"/>
      <c r="X13" s="291">
        <f t="shared" si="6"/>
        <v>6437</v>
      </c>
      <c r="Y13" s="247">
        <f t="shared" si="7"/>
        <v>2.0464502097250272</v>
      </c>
    </row>
    <row r="14" spans="1:25" s="278" customFormat="1" ht="19.5" customHeight="1">
      <c r="A14" s="287" t="s">
        <v>60</v>
      </c>
      <c r="B14" s="284">
        <f>SUM(B15:B24)</f>
        <v>121631</v>
      </c>
      <c r="C14" s="283">
        <f>SUM(C15:C24)</f>
        <v>121271</v>
      </c>
      <c r="D14" s="282">
        <f>SUM(D15:D24)</f>
        <v>45</v>
      </c>
      <c r="E14" s="281">
        <f>SUM(E15:E24)</f>
        <v>18</v>
      </c>
      <c r="F14" s="280">
        <f t="shared" si="0"/>
        <v>242965</v>
      </c>
      <c r="G14" s="285">
        <f t="shared" si="1"/>
        <v>0.2562078725145311</v>
      </c>
      <c r="H14" s="284">
        <f>SUM(H15:H24)</f>
        <v>114261</v>
      </c>
      <c r="I14" s="283">
        <f>SUM(I15:I24)</f>
        <v>114693</v>
      </c>
      <c r="J14" s="282">
        <f>SUM(J15:J24)</f>
        <v>30</v>
      </c>
      <c r="K14" s="281">
        <f>SUM(K15:K24)</f>
        <v>22</v>
      </c>
      <c r="L14" s="280">
        <f t="shared" si="2"/>
        <v>229006</v>
      </c>
      <c r="M14" s="286">
        <f t="shared" si="3"/>
        <v>0.06095473481044156</v>
      </c>
      <c r="N14" s="284">
        <f>SUM(N15:N24)</f>
        <v>866082</v>
      </c>
      <c r="O14" s="283">
        <f>SUM(O15:O24)</f>
        <v>857527</v>
      </c>
      <c r="P14" s="282">
        <f>SUM(P15:P24)</f>
        <v>1184</v>
      </c>
      <c r="Q14" s="281">
        <f>SUM(Q15:Q24)</f>
        <v>1357</v>
      </c>
      <c r="R14" s="280">
        <f t="shared" si="4"/>
        <v>1726150</v>
      </c>
      <c r="S14" s="285">
        <f t="shared" si="5"/>
        <v>0.2680871254037071</v>
      </c>
      <c r="T14" s="284">
        <f>SUM(T15:T24)</f>
        <v>844367</v>
      </c>
      <c r="U14" s="283">
        <f>SUM(U15:U24)</f>
        <v>822294</v>
      </c>
      <c r="V14" s="282">
        <f>SUM(V15:V24)</f>
        <v>674</v>
      </c>
      <c r="W14" s="281">
        <f>SUM(W15:W24)</f>
        <v>578</v>
      </c>
      <c r="X14" s="280">
        <f t="shared" si="6"/>
        <v>1667913</v>
      </c>
      <c r="Y14" s="279">
        <f t="shared" si="7"/>
        <v>0.034916089748086465</v>
      </c>
    </row>
    <row r="15" spans="1:25" ht="19.5" customHeight="1">
      <c r="A15" s="245" t="s">
        <v>333</v>
      </c>
      <c r="B15" s="242">
        <v>33175</v>
      </c>
      <c r="C15" s="240">
        <v>35402</v>
      </c>
      <c r="D15" s="241">
        <v>0</v>
      </c>
      <c r="E15" s="288">
        <v>0</v>
      </c>
      <c r="F15" s="289">
        <f t="shared" si="0"/>
        <v>68577</v>
      </c>
      <c r="G15" s="243">
        <f t="shared" si="1"/>
        <v>0.0723148077847797</v>
      </c>
      <c r="H15" s="242">
        <v>34983</v>
      </c>
      <c r="I15" s="240">
        <v>35311</v>
      </c>
      <c r="J15" s="241">
        <v>0</v>
      </c>
      <c r="K15" s="288">
        <v>2</v>
      </c>
      <c r="L15" s="289">
        <f t="shared" si="2"/>
        <v>70296</v>
      </c>
      <c r="M15" s="290">
        <f t="shared" si="3"/>
        <v>-0.02445373847729604</v>
      </c>
      <c r="N15" s="242">
        <v>235865</v>
      </c>
      <c r="O15" s="240">
        <v>231410</v>
      </c>
      <c r="P15" s="241">
        <v>29</v>
      </c>
      <c r="Q15" s="288">
        <v>29</v>
      </c>
      <c r="R15" s="289">
        <f t="shared" si="4"/>
        <v>467333</v>
      </c>
      <c r="S15" s="243">
        <f t="shared" si="5"/>
        <v>0.0725811549264494</v>
      </c>
      <c r="T15" s="246">
        <v>230576</v>
      </c>
      <c r="U15" s="240">
        <v>220459</v>
      </c>
      <c r="V15" s="241">
        <v>27</v>
      </c>
      <c r="W15" s="288">
        <v>19</v>
      </c>
      <c r="X15" s="289">
        <f t="shared" si="6"/>
        <v>451081</v>
      </c>
      <c r="Y15" s="239">
        <f t="shared" si="7"/>
        <v>0.0360290058769932</v>
      </c>
    </row>
    <row r="16" spans="1:25" ht="19.5" customHeight="1">
      <c r="A16" s="245" t="s">
        <v>334</v>
      </c>
      <c r="B16" s="242">
        <v>31911</v>
      </c>
      <c r="C16" s="240">
        <v>29882</v>
      </c>
      <c r="D16" s="241">
        <v>5</v>
      </c>
      <c r="E16" s="288">
        <v>9</v>
      </c>
      <c r="F16" s="289">
        <f t="shared" si="0"/>
        <v>61807</v>
      </c>
      <c r="G16" s="243">
        <f t="shared" si="1"/>
        <v>0.06517580711833236</v>
      </c>
      <c r="H16" s="242">
        <v>23347</v>
      </c>
      <c r="I16" s="240">
        <v>23179</v>
      </c>
      <c r="J16" s="241"/>
      <c r="K16" s="288">
        <v>6</v>
      </c>
      <c r="L16" s="289">
        <f t="shared" si="2"/>
        <v>46532</v>
      </c>
      <c r="M16" s="290">
        <f t="shared" si="3"/>
        <v>0.32826871830138393</v>
      </c>
      <c r="N16" s="242">
        <v>201681</v>
      </c>
      <c r="O16" s="240">
        <v>197839</v>
      </c>
      <c r="P16" s="241">
        <v>182</v>
      </c>
      <c r="Q16" s="288">
        <v>167</v>
      </c>
      <c r="R16" s="289">
        <f t="shared" si="4"/>
        <v>399869</v>
      </c>
      <c r="S16" s="243">
        <f t="shared" si="5"/>
        <v>0.06210336920201312</v>
      </c>
      <c r="T16" s="246">
        <v>170940</v>
      </c>
      <c r="U16" s="240">
        <v>165174</v>
      </c>
      <c r="V16" s="241">
        <v>89</v>
      </c>
      <c r="W16" s="288">
        <v>91</v>
      </c>
      <c r="X16" s="289">
        <f t="shared" si="6"/>
        <v>336294</v>
      </c>
      <c r="Y16" s="239">
        <f t="shared" si="7"/>
        <v>0.18904589436623898</v>
      </c>
    </row>
    <row r="17" spans="1:25" ht="19.5" customHeight="1">
      <c r="A17" s="245" t="s">
        <v>335</v>
      </c>
      <c r="B17" s="242">
        <v>16771</v>
      </c>
      <c r="C17" s="240">
        <v>16416</v>
      </c>
      <c r="D17" s="241">
        <v>2</v>
      </c>
      <c r="E17" s="288">
        <v>2</v>
      </c>
      <c r="F17" s="289">
        <f t="shared" si="0"/>
        <v>33191</v>
      </c>
      <c r="G17" s="243">
        <f t="shared" si="1"/>
        <v>0.035000084360421464</v>
      </c>
      <c r="H17" s="242">
        <v>15162</v>
      </c>
      <c r="I17" s="240">
        <v>16240</v>
      </c>
      <c r="J17" s="241">
        <v>6</v>
      </c>
      <c r="K17" s="288">
        <v>0</v>
      </c>
      <c r="L17" s="289">
        <f t="shared" si="2"/>
        <v>31408</v>
      </c>
      <c r="M17" s="290">
        <f t="shared" si="3"/>
        <v>0.056768976057055553</v>
      </c>
      <c r="N17" s="242">
        <v>126109</v>
      </c>
      <c r="O17" s="240">
        <v>122416</v>
      </c>
      <c r="P17" s="241">
        <v>753</v>
      </c>
      <c r="Q17" s="288">
        <v>1112</v>
      </c>
      <c r="R17" s="289">
        <f t="shared" si="4"/>
        <v>250390</v>
      </c>
      <c r="S17" s="243">
        <f t="shared" si="5"/>
        <v>0.038887892320965275</v>
      </c>
      <c r="T17" s="246">
        <v>107075</v>
      </c>
      <c r="U17" s="240">
        <v>107877</v>
      </c>
      <c r="V17" s="241">
        <v>61</v>
      </c>
      <c r="W17" s="288">
        <v>28</v>
      </c>
      <c r="X17" s="289">
        <f t="shared" si="6"/>
        <v>215041</v>
      </c>
      <c r="Y17" s="239">
        <f t="shared" si="7"/>
        <v>0.16438260610767252</v>
      </c>
    </row>
    <row r="18" spans="1:25" ht="19.5" customHeight="1">
      <c r="A18" s="245" t="s">
        <v>336</v>
      </c>
      <c r="B18" s="242">
        <v>16145</v>
      </c>
      <c r="C18" s="240">
        <v>15360</v>
      </c>
      <c r="D18" s="241">
        <v>26</v>
      </c>
      <c r="E18" s="288">
        <v>0</v>
      </c>
      <c r="F18" s="289">
        <f>SUM(B18:E18)</f>
        <v>31531</v>
      </c>
      <c r="G18" s="243">
        <f>F18/$F$9</f>
        <v>0.033249605615029654</v>
      </c>
      <c r="H18" s="242">
        <v>13194</v>
      </c>
      <c r="I18" s="240">
        <v>11496</v>
      </c>
      <c r="J18" s="241">
        <v>13</v>
      </c>
      <c r="K18" s="288">
        <v>5</v>
      </c>
      <c r="L18" s="289">
        <f>SUM(H18:K18)</f>
        <v>24708</v>
      </c>
      <c r="M18" s="290">
        <f>IF(ISERROR(F18/L18-1),"         /0",(F18/L18-1))</f>
        <v>0.27614537801521766</v>
      </c>
      <c r="N18" s="242">
        <v>104891</v>
      </c>
      <c r="O18" s="240">
        <v>98438</v>
      </c>
      <c r="P18" s="241">
        <v>32</v>
      </c>
      <c r="Q18" s="288">
        <v>3</v>
      </c>
      <c r="R18" s="289">
        <f>SUM(N18:Q18)</f>
        <v>203364</v>
      </c>
      <c r="S18" s="243">
        <f>R18/$R$9</f>
        <v>0.031584317800075014</v>
      </c>
      <c r="T18" s="246">
        <v>100589</v>
      </c>
      <c r="U18" s="240">
        <v>91903</v>
      </c>
      <c r="V18" s="241">
        <v>63</v>
      </c>
      <c r="W18" s="288">
        <v>20</v>
      </c>
      <c r="X18" s="289">
        <f>SUM(T18:W18)</f>
        <v>192575</v>
      </c>
      <c r="Y18" s="239">
        <f>IF(ISERROR(R18/X18-1),"         /0",IF(R18/X18&gt;5,"  *  ",(R18/X18-1)))</f>
        <v>0.05602492535375836</v>
      </c>
    </row>
    <row r="19" spans="1:25" ht="19.5" customHeight="1">
      <c r="A19" s="245" t="s">
        <v>337</v>
      </c>
      <c r="B19" s="242">
        <v>10941</v>
      </c>
      <c r="C19" s="240">
        <v>10990</v>
      </c>
      <c r="D19" s="241">
        <v>9</v>
      </c>
      <c r="E19" s="288">
        <v>7</v>
      </c>
      <c r="F19" s="289">
        <f>SUM(B19:E19)</f>
        <v>21947</v>
      </c>
      <c r="G19" s="243">
        <f>F19/$F$9</f>
        <v>0.02314322712356271</v>
      </c>
      <c r="H19" s="242">
        <v>17759</v>
      </c>
      <c r="I19" s="240">
        <v>17675</v>
      </c>
      <c r="J19" s="241">
        <v>9</v>
      </c>
      <c r="K19" s="288">
        <v>9</v>
      </c>
      <c r="L19" s="289">
        <f>SUM(H19:K19)</f>
        <v>35452</v>
      </c>
      <c r="M19" s="290">
        <f>IF(ISERROR(F19/L19-1),"         /0",(F19/L19-1))</f>
        <v>-0.380937605776825</v>
      </c>
      <c r="N19" s="242">
        <v>103129</v>
      </c>
      <c r="O19" s="240">
        <v>105953</v>
      </c>
      <c r="P19" s="241">
        <v>101</v>
      </c>
      <c r="Q19" s="288">
        <v>31</v>
      </c>
      <c r="R19" s="289">
        <f>SUM(N19:Q19)</f>
        <v>209214</v>
      </c>
      <c r="S19" s="243">
        <f>R19/$R$9</f>
        <v>0.032492877127834295</v>
      </c>
      <c r="T19" s="246">
        <v>141998</v>
      </c>
      <c r="U19" s="240">
        <v>139776</v>
      </c>
      <c r="V19" s="241">
        <v>389</v>
      </c>
      <c r="W19" s="288">
        <v>393</v>
      </c>
      <c r="X19" s="289">
        <f>SUM(T19:W19)</f>
        <v>282556</v>
      </c>
      <c r="Y19" s="239">
        <f>IF(ISERROR(R19/X19-1),"         /0",IF(R19/X19&gt;5,"  *  ",(R19/X19-1)))</f>
        <v>-0.25956624527527283</v>
      </c>
    </row>
    <row r="20" spans="1:25" ht="19.5" customHeight="1">
      <c r="A20" s="245" t="s">
        <v>338</v>
      </c>
      <c r="B20" s="242">
        <v>9785</v>
      </c>
      <c r="C20" s="240">
        <v>9790</v>
      </c>
      <c r="D20" s="241">
        <v>3</v>
      </c>
      <c r="E20" s="288">
        <v>0</v>
      </c>
      <c r="F20" s="289">
        <f>SUM(B20:E20)</f>
        <v>19578</v>
      </c>
      <c r="G20" s="243">
        <f>F20/$F$9</f>
        <v>0.0206451041429403</v>
      </c>
      <c r="H20" s="242">
        <v>7818</v>
      </c>
      <c r="I20" s="240">
        <v>8560</v>
      </c>
      <c r="J20" s="241">
        <v>2</v>
      </c>
      <c r="K20" s="288"/>
      <c r="L20" s="289">
        <f>SUM(H20:K20)</f>
        <v>16380</v>
      </c>
      <c r="M20" s="290">
        <f>IF(ISERROR(F20/L20-1),"         /0",(F20/L20-1))</f>
        <v>0.1952380952380952</v>
      </c>
      <c r="N20" s="242">
        <v>74690</v>
      </c>
      <c r="O20" s="240">
        <v>79412</v>
      </c>
      <c r="P20" s="241">
        <v>58</v>
      </c>
      <c r="Q20" s="288">
        <v>0</v>
      </c>
      <c r="R20" s="289">
        <f>SUM(N20:Q20)</f>
        <v>154160</v>
      </c>
      <c r="S20" s="243">
        <f>R20/$R$9</f>
        <v>0.023942479652542065</v>
      </c>
      <c r="T20" s="246">
        <v>76396</v>
      </c>
      <c r="U20" s="240">
        <v>78984</v>
      </c>
      <c r="V20" s="241">
        <v>21</v>
      </c>
      <c r="W20" s="288">
        <v>8</v>
      </c>
      <c r="X20" s="289">
        <f>SUM(T20:W20)</f>
        <v>155409</v>
      </c>
      <c r="Y20" s="239">
        <f>IF(ISERROR(R20/X20-1),"         /0",IF(R20/X20&gt;5,"  *  ",(R20/X20-1)))</f>
        <v>-0.0080368575822507</v>
      </c>
    </row>
    <row r="21" spans="1:25" ht="19.5" customHeight="1">
      <c r="A21" s="245" t="s">
        <v>339</v>
      </c>
      <c r="B21" s="242">
        <v>1862</v>
      </c>
      <c r="C21" s="240">
        <v>2349</v>
      </c>
      <c r="D21" s="241">
        <v>0</v>
      </c>
      <c r="E21" s="288">
        <v>0</v>
      </c>
      <c r="F21" s="289">
        <f t="shared" si="0"/>
        <v>4211</v>
      </c>
      <c r="G21" s="243">
        <f t="shared" si="1"/>
        <v>0.004440521684846338</v>
      </c>
      <c r="H21" s="242">
        <v>1452</v>
      </c>
      <c r="I21" s="240">
        <v>1622</v>
      </c>
      <c r="J21" s="241"/>
      <c r="K21" s="288"/>
      <c r="L21" s="289">
        <f t="shared" si="2"/>
        <v>3074</v>
      </c>
      <c r="M21" s="290">
        <f t="shared" si="3"/>
        <v>0.36987638256343525</v>
      </c>
      <c r="N21" s="242">
        <v>13608</v>
      </c>
      <c r="O21" s="240">
        <v>14798</v>
      </c>
      <c r="P21" s="241">
        <v>2</v>
      </c>
      <c r="Q21" s="288">
        <v>7</v>
      </c>
      <c r="R21" s="289">
        <f t="shared" si="4"/>
        <v>28415</v>
      </c>
      <c r="S21" s="243">
        <f t="shared" si="5"/>
        <v>0.004413113384321372</v>
      </c>
      <c r="T21" s="246">
        <v>11373</v>
      </c>
      <c r="U21" s="240">
        <v>11407</v>
      </c>
      <c r="V21" s="241">
        <v>8</v>
      </c>
      <c r="W21" s="288">
        <v>0</v>
      </c>
      <c r="X21" s="289">
        <f t="shared" si="6"/>
        <v>22788</v>
      </c>
      <c r="Y21" s="239">
        <f t="shared" si="7"/>
        <v>0.24692820782868186</v>
      </c>
    </row>
    <row r="22" spans="1:25" ht="19.5" customHeight="1">
      <c r="A22" s="245" t="s">
        <v>340</v>
      </c>
      <c r="B22" s="242">
        <v>663</v>
      </c>
      <c r="C22" s="240">
        <v>730</v>
      </c>
      <c r="D22" s="241">
        <v>0</v>
      </c>
      <c r="E22" s="288">
        <v>0</v>
      </c>
      <c r="F22" s="289">
        <f t="shared" si="0"/>
        <v>1393</v>
      </c>
      <c r="G22" s="243">
        <f t="shared" si="1"/>
        <v>0.0014689258387534903</v>
      </c>
      <c r="H22" s="242">
        <v>337</v>
      </c>
      <c r="I22" s="240">
        <v>400</v>
      </c>
      <c r="J22" s="241"/>
      <c r="K22" s="288"/>
      <c r="L22" s="289">
        <f t="shared" si="2"/>
        <v>737</v>
      </c>
      <c r="M22" s="290">
        <f t="shared" si="3"/>
        <v>0.8900949796472184</v>
      </c>
      <c r="N22" s="242">
        <v>3695</v>
      </c>
      <c r="O22" s="240">
        <v>4591</v>
      </c>
      <c r="P22" s="241"/>
      <c r="Q22" s="288">
        <v>0</v>
      </c>
      <c r="R22" s="289">
        <f t="shared" si="4"/>
        <v>8286</v>
      </c>
      <c r="S22" s="243">
        <f t="shared" si="5"/>
        <v>0.0012868927503954563</v>
      </c>
      <c r="T22" s="246">
        <v>3608</v>
      </c>
      <c r="U22" s="240">
        <v>4386</v>
      </c>
      <c r="V22" s="241"/>
      <c r="W22" s="288">
        <v>0</v>
      </c>
      <c r="X22" s="289">
        <f t="shared" si="6"/>
        <v>7994</v>
      </c>
      <c r="Y22" s="239">
        <f t="shared" si="7"/>
        <v>0.03652739554666007</v>
      </c>
    </row>
    <row r="23" spans="1:25" ht="19.5" customHeight="1">
      <c r="A23" s="245" t="s">
        <v>341</v>
      </c>
      <c r="B23" s="242">
        <v>365</v>
      </c>
      <c r="C23" s="240">
        <v>352</v>
      </c>
      <c r="D23" s="241">
        <v>0</v>
      </c>
      <c r="E23" s="288">
        <v>0</v>
      </c>
      <c r="F23" s="289">
        <f>SUM(B23:E23)</f>
        <v>717</v>
      </c>
      <c r="G23" s="243">
        <f>F23/$F$9</f>
        <v>0.0007560802773770658</v>
      </c>
      <c r="H23" s="242">
        <v>171</v>
      </c>
      <c r="I23" s="240">
        <v>210</v>
      </c>
      <c r="J23" s="241"/>
      <c r="K23" s="288">
        <v>0</v>
      </c>
      <c r="L23" s="289">
        <f>SUM(H23:K23)</f>
        <v>381</v>
      </c>
      <c r="M23" s="290">
        <f>IF(ISERROR(F23/L23-1),"         /0",(F23/L23-1))</f>
        <v>0.8818897637795275</v>
      </c>
      <c r="N23" s="242">
        <v>2357</v>
      </c>
      <c r="O23" s="240">
        <v>2670</v>
      </c>
      <c r="P23" s="241">
        <v>10</v>
      </c>
      <c r="Q23" s="288">
        <v>7</v>
      </c>
      <c r="R23" s="289">
        <f>SUM(N23:Q23)</f>
        <v>5044</v>
      </c>
      <c r="S23" s="243">
        <f>R23/$R$9</f>
        <v>0.0007833800426013374</v>
      </c>
      <c r="T23" s="246">
        <v>1759</v>
      </c>
      <c r="U23" s="240">
        <v>2328</v>
      </c>
      <c r="V23" s="241"/>
      <c r="W23" s="288">
        <v>0</v>
      </c>
      <c r="X23" s="289">
        <f>SUM(T23:W23)</f>
        <v>4087</v>
      </c>
      <c r="Y23" s="239">
        <f>IF(ISERROR(R23/X23-1),"         /0",IF(R23/X23&gt;5,"  *  ",(R23/X23-1)))</f>
        <v>0.23415708343528263</v>
      </c>
    </row>
    <row r="24" spans="1:25" ht="19.5" customHeight="1" thickBot="1">
      <c r="A24" s="245" t="s">
        <v>56</v>
      </c>
      <c r="B24" s="242">
        <v>13</v>
      </c>
      <c r="C24" s="240">
        <v>0</v>
      </c>
      <c r="D24" s="241">
        <v>0</v>
      </c>
      <c r="E24" s="288">
        <v>0</v>
      </c>
      <c r="F24" s="289">
        <f t="shared" si="0"/>
        <v>13</v>
      </c>
      <c r="G24" s="243">
        <f t="shared" si="1"/>
        <v>1.3708568488008167E-05</v>
      </c>
      <c r="H24" s="242">
        <v>38</v>
      </c>
      <c r="I24" s="240"/>
      <c r="J24" s="241"/>
      <c r="K24" s="288"/>
      <c r="L24" s="289">
        <f t="shared" si="2"/>
        <v>38</v>
      </c>
      <c r="M24" s="290">
        <f t="shared" si="3"/>
        <v>-0.6578947368421053</v>
      </c>
      <c r="N24" s="242">
        <v>57</v>
      </c>
      <c r="O24" s="240"/>
      <c r="P24" s="241">
        <v>17</v>
      </c>
      <c r="Q24" s="288">
        <v>1</v>
      </c>
      <c r="R24" s="289">
        <f t="shared" si="4"/>
        <v>75</v>
      </c>
      <c r="S24" s="243">
        <f t="shared" si="5"/>
        <v>1.1648196509734398E-05</v>
      </c>
      <c r="T24" s="246">
        <v>53</v>
      </c>
      <c r="U24" s="240"/>
      <c r="V24" s="241">
        <v>16</v>
      </c>
      <c r="W24" s="288">
        <v>19</v>
      </c>
      <c r="X24" s="289">
        <f t="shared" si="6"/>
        <v>88</v>
      </c>
      <c r="Y24" s="239">
        <f t="shared" si="7"/>
        <v>-0.1477272727272727</v>
      </c>
    </row>
    <row r="25" spans="1:25" s="278" customFormat="1" ht="19.5" customHeight="1">
      <c r="A25" s="287" t="s">
        <v>59</v>
      </c>
      <c r="B25" s="284">
        <f>SUM(B26:B35)</f>
        <v>58529</v>
      </c>
      <c r="C25" s="283">
        <f>SUM(C26:C35)</f>
        <v>53529</v>
      </c>
      <c r="D25" s="282">
        <f>SUM(D26:D35)</f>
        <v>8</v>
      </c>
      <c r="E25" s="281">
        <f>SUM(E26:E35)</f>
        <v>0</v>
      </c>
      <c r="F25" s="280">
        <f t="shared" si="0"/>
        <v>112066</v>
      </c>
      <c r="G25" s="285">
        <f t="shared" si="1"/>
        <v>0.11817418739824025</v>
      </c>
      <c r="H25" s="284">
        <f>SUM(H26:H35)</f>
        <v>50504</v>
      </c>
      <c r="I25" s="283">
        <f>SUM(I26:I35)</f>
        <v>47830</v>
      </c>
      <c r="J25" s="282">
        <f>SUM(J26:J35)</f>
        <v>20</v>
      </c>
      <c r="K25" s="281">
        <f>SUM(K26:K35)</f>
        <v>0</v>
      </c>
      <c r="L25" s="280">
        <f t="shared" si="2"/>
        <v>98354</v>
      </c>
      <c r="M25" s="286">
        <f t="shared" si="3"/>
        <v>0.13941476706590472</v>
      </c>
      <c r="N25" s="284">
        <f>SUM(N26:N35)</f>
        <v>391638</v>
      </c>
      <c r="O25" s="283">
        <f>SUM(O26:O35)</f>
        <v>358980</v>
      </c>
      <c r="P25" s="282">
        <f>SUM(P26:P35)</f>
        <v>106</v>
      </c>
      <c r="Q25" s="281">
        <f>SUM(Q26:Q35)</f>
        <v>3</v>
      </c>
      <c r="R25" s="280">
        <f t="shared" si="4"/>
        <v>750727</v>
      </c>
      <c r="S25" s="285">
        <f t="shared" si="5"/>
        <v>0.116594874948845</v>
      </c>
      <c r="T25" s="284">
        <f>SUM(T26:T35)</f>
        <v>364254</v>
      </c>
      <c r="U25" s="283">
        <f>SUM(U26:U35)</f>
        <v>340330</v>
      </c>
      <c r="V25" s="282">
        <f>SUM(V26:V35)</f>
        <v>110</v>
      </c>
      <c r="W25" s="281">
        <f>SUM(W26:W35)</f>
        <v>56</v>
      </c>
      <c r="X25" s="280">
        <f t="shared" si="6"/>
        <v>704750</v>
      </c>
      <c r="Y25" s="279">
        <f t="shared" si="7"/>
        <v>0.06523873714083006</v>
      </c>
    </row>
    <row r="26" spans="1:25" ht="19.5" customHeight="1">
      <c r="A26" s="245" t="s">
        <v>342</v>
      </c>
      <c r="B26" s="242">
        <v>32624</v>
      </c>
      <c r="C26" s="240">
        <v>31864</v>
      </c>
      <c r="D26" s="241">
        <v>8</v>
      </c>
      <c r="E26" s="288">
        <v>0</v>
      </c>
      <c r="F26" s="289">
        <f t="shared" si="0"/>
        <v>64496</v>
      </c>
      <c r="G26" s="243">
        <f t="shared" si="1"/>
        <v>0.06801137178481344</v>
      </c>
      <c r="H26" s="242">
        <v>31555</v>
      </c>
      <c r="I26" s="240">
        <v>32289</v>
      </c>
      <c r="J26" s="241">
        <v>20</v>
      </c>
      <c r="K26" s="288"/>
      <c r="L26" s="289">
        <f t="shared" si="2"/>
        <v>63864</v>
      </c>
      <c r="M26" s="290">
        <f t="shared" si="3"/>
        <v>0.00989602906175624</v>
      </c>
      <c r="N26" s="242">
        <v>245112</v>
      </c>
      <c r="O26" s="240">
        <v>231083</v>
      </c>
      <c r="P26" s="241">
        <v>102</v>
      </c>
      <c r="Q26" s="288">
        <v>0</v>
      </c>
      <c r="R26" s="289">
        <f t="shared" si="4"/>
        <v>476297</v>
      </c>
      <c r="S26" s="243">
        <f t="shared" si="5"/>
        <v>0.07397334737329286</v>
      </c>
      <c r="T26" s="242">
        <v>236172</v>
      </c>
      <c r="U26" s="240">
        <v>231307</v>
      </c>
      <c r="V26" s="241">
        <v>108</v>
      </c>
      <c r="W26" s="288">
        <v>54</v>
      </c>
      <c r="X26" s="275">
        <f t="shared" si="6"/>
        <v>467641</v>
      </c>
      <c r="Y26" s="239">
        <f t="shared" si="7"/>
        <v>0.018509925348718426</v>
      </c>
    </row>
    <row r="27" spans="1:25" ht="19.5" customHeight="1">
      <c r="A27" s="245" t="s">
        <v>343</v>
      </c>
      <c r="B27" s="242">
        <v>9492</v>
      </c>
      <c r="C27" s="240">
        <v>8776</v>
      </c>
      <c r="D27" s="241">
        <v>0</v>
      </c>
      <c r="E27" s="288">
        <v>0</v>
      </c>
      <c r="F27" s="289">
        <f t="shared" si="0"/>
        <v>18268</v>
      </c>
      <c r="G27" s="243">
        <f t="shared" si="1"/>
        <v>0.019263702241456397</v>
      </c>
      <c r="H27" s="242">
        <v>8673</v>
      </c>
      <c r="I27" s="240">
        <v>7775</v>
      </c>
      <c r="J27" s="241"/>
      <c r="K27" s="288"/>
      <c r="L27" s="289">
        <f t="shared" si="2"/>
        <v>16448</v>
      </c>
      <c r="M27" s="290">
        <f t="shared" si="3"/>
        <v>0.1106517509727627</v>
      </c>
      <c r="N27" s="242">
        <v>65498</v>
      </c>
      <c r="O27" s="240">
        <v>60675</v>
      </c>
      <c r="P27" s="241"/>
      <c r="Q27" s="288"/>
      <c r="R27" s="289">
        <f t="shared" si="4"/>
        <v>126173</v>
      </c>
      <c r="S27" s="243">
        <f t="shared" si="5"/>
        <v>0.019595838642969574</v>
      </c>
      <c r="T27" s="242">
        <v>62760</v>
      </c>
      <c r="U27" s="240">
        <v>55839</v>
      </c>
      <c r="V27" s="241">
        <v>0</v>
      </c>
      <c r="W27" s="288">
        <v>0</v>
      </c>
      <c r="X27" s="275">
        <f t="shared" si="6"/>
        <v>118599</v>
      </c>
      <c r="Y27" s="239">
        <f t="shared" si="7"/>
        <v>0.06386225853506344</v>
      </c>
    </row>
    <row r="28" spans="1:25" ht="19.5" customHeight="1">
      <c r="A28" s="245" t="s">
        <v>344</v>
      </c>
      <c r="B28" s="242">
        <v>8765</v>
      </c>
      <c r="C28" s="240">
        <v>7883</v>
      </c>
      <c r="D28" s="241">
        <v>0</v>
      </c>
      <c r="E28" s="288">
        <v>0</v>
      </c>
      <c r="F28" s="289">
        <f aca="true" t="shared" si="8" ref="F28:F34">SUM(B28:E28)</f>
        <v>16648</v>
      </c>
      <c r="G28" s="243">
        <f aca="true" t="shared" si="9" ref="G28:G34">F28/$F$9</f>
        <v>0.01755540370679692</v>
      </c>
      <c r="H28" s="242">
        <v>8506</v>
      </c>
      <c r="I28" s="240">
        <v>7766</v>
      </c>
      <c r="J28" s="241"/>
      <c r="K28" s="288"/>
      <c r="L28" s="289">
        <f aca="true" t="shared" si="10" ref="L28:L34">SUM(H28:K28)</f>
        <v>16272</v>
      </c>
      <c r="M28" s="290">
        <f>IF(ISERROR(F28/L28-1),"         /0",(F28/L28-1))</f>
        <v>0.023107177974434512</v>
      </c>
      <c r="N28" s="242">
        <v>59796</v>
      </c>
      <c r="O28" s="240">
        <v>55840</v>
      </c>
      <c r="P28" s="241"/>
      <c r="Q28" s="288"/>
      <c r="R28" s="289">
        <f aca="true" t="shared" si="11" ref="R28:R34">SUM(N28:Q28)</f>
        <v>115636</v>
      </c>
      <c r="S28" s="243">
        <f aca="true" t="shared" si="12" ref="S28:S34">R28/$R$9</f>
        <v>0.01795934468799529</v>
      </c>
      <c r="T28" s="242">
        <v>57059</v>
      </c>
      <c r="U28" s="240">
        <v>53184</v>
      </c>
      <c r="V28" s="241"/>
      <c r="W28" s="288"/>
      <c r="X28" s="275">
        <f aca="true" t="shared" si="13" ref="X28:X34">SUM(T28:W28)</f>
        <v>110243</v>
      </c>
      <c r="Y28" s="239">
        <f aca="true" t="shared" si="14" ref="Y28:Y34">IF(ISERROR(R28/X28-1),"         /0",IF(R28/X28&gt;5,"  *  ",(R28/X28-1)))</f>
        <v>0.048919205754560435</v>
      </c>
    </row>
    <row r="29" spans="1:25" ht="19.5" customHeight="1">
      <c r="A29" s="245" t="s">
        <v>345</v>
      </c>
      <c r="B29" s="242">
        <v>4702</v>
      </c>
      <c r="C29" s="240">
        <v>3657</v>
      </c>
      <c r="D29" s="241">
        <v>0</v>
      </c>
      <c r="E29" s="288">
        <v>0</v>
      </c>
      <c r="F29" s="289">
        <f t="shared" si="8"/>
        <v>8359</v>
      </c>
      <c r="G29" s="243">
        <f t="shared" si="9"/>
        <v>0.008814609537789252</v>
      </c>
      <c r="H29" s="242">
        <v>1207</v>
      </c>
      <c r="I29" s="240"/>
      <c r="J29" s="241"/>
      <c r="K29" s="288"/>
      <c r="L29" s="289">
        <f t="shared" si="10"/>
        <v>1207</v>
      </c>
      <c r="M29" s="290">
        <f>IF(ISERROR(F29/L29-1),"         /0",(F29/L29-1))</f>
        <v>5.925434962717481</v>
      </c>
      <c r="N29" s="242">
        <v>13680</v>
      </c>
      <c r="O29" s="240">
        <v>7563</v>
      </c>
      <c r="P29" s="241"/>
      <c r="Q29" s="288"/>
      <c r="R29" s="289">
        <f t="shared" si="11"/>
        <v>21243</v>
      </c>
      <c r="S29" s="243">
        <f t="shared" si="12"/>
        <v>0.003299235179417171</v>
      </c>
      <c r="T29" s="242">
        <v>5617</v>
      </c>
      <c r="U29" s="240">
        <v>0</v>
      </c>
      <c r="V29" s="241"/>
      <c r="W29" s="288"/>
      <c r="X29" s="275">
        <f t="shared" si="13"/>
        <v>5617</v>
      </c>
      <c r="Y29" s="239">
        <f t="shared" si="14"/>
        <v>2.7819120526971695</v>
      </c>
    </row>
    <row r="30" spans="1:25" ht="19.5" customHeight="1">
      <c r="A30" s="245" t="s">
        <v>346</v>
      </c>
      <c r="B30" s="242">
        <v>1157</v>
      </c>
      <c r="C30" s="240">
        <v>699</v>
      </c>
      <c r="D30" s="241">
        <v>0</v>
      </c>
      <c r="E30" s="288">
        <v>0</v>
      </c>
      <c r="F30" s="289">
        <f t="shared" si="8"/>
        <v>1856</v>
      </c>
      <c r="G30" s="243">
        <f t="shared" si="9"/>
        <v>0.001957161777980243</v>
      </c>
      <c r="H30" s="242">
        <v>10</v>
      </c>
      <c r="I30" s="240"/>
      <c r="J30" s="241"/>
      <c r="K30" s="288"/>
      <c r="L30" s="289">
        <f t="shared" si="10"/>
        <v>10</v>
      </c>
      <c r="M30" s="290">
        <f>IF(ISERROR(F30/L30-1),"         /0",(F30/L30-1))</f>
        <v>184.6</v>
      </c>
      <c r="N30" s="242">
        <v>1822</v>
      </c>
      <c r="O30" s="240">
        <v>1989</v>
      </c>
      <c r="P30" s="241">
        <v>4</v>
      </c>
      <c r="Q30" s="288">
        <v>3</v>
      </c>
      <c r="R30" s="289">
        <f t="shared" si="11"/>
        <v>3818</v>
      </c>
      <c r="S30" s="243">
        <f t="shared" si="12"/>
        <v>0.0005929708569888791</v>
      </c>
      <c r="T30" s="242">
        <v>90</v>
      </c>
      <c r="U30" s="240"/>
      <c r="V30" s="241">
        <v>2</v>
      </c>
      <c r="W30" s="288">
        <v>2</v>
      </c>
      <c r="X30" s="275">
        <f t="shared" si="13"/>
        <v>94</v>
      </c>
      <c r="Y30" s="239" t="str">
        <f t="shared" si="14"/>
        <v>  *  </v>
      </c>
    </row>
    <row r="31" spans="1:25" ht="19.5" customHeight="1">
      <c r="A31" s="245" t="s">
        <v>347</v>
      </c>
      <c r="B31" s="242">
        <v>515</v>
      </c>
      <c r="C31" s="240">
        <v>304</v>
      </c>
      <c r="D31" s="241">
        <v>0</v>
      </c>
      <c r="E31" s="288">
        <v>0</v>
      </c>
      <c r="F31" s="289">
        <f t="shared" si="8"/>
        <v>819</v>
      </c>
      <c r="G31" s="243">
        <f t="shared" si="9"/>
        <v>0.0008636398147445145</v>
      </c>
      <c r="H31" s="242">
        <v>79</v>
      </c>
      <c r="I31" s="240"/>
      <c r="J31" s="241"/>
      <c r="K31" s="288"/>
      <c r="L31" s="289">
        <f t="shared" si="10"/>
        <v>79</v>
      </c>
      <c r="M31" s="290">
        <f>IF(ISERROR(F31/L31-1),"         /0",(F31/L31-1))</f>
        <v>9.367088607594937</v>
      </c>
      <c r="N31" s="242">
        <v>1325</v>
      </c>
      <c r="O31" s="240">
        <v>687</v>
      </c>
      <c r="P31" s="241"/>
      <c r="Q31" s="288"/>
      <c r="R31" s="289">
        <f t="shared" si="11"/>
        <v>2012</v>
      </c>
      <c r="S31" s="243">
        <f t="shared" si="12"/>
        <v>0.0003124822850344748</v>
      </c>
      <c r="T31" s="242">
        <v>244</v>
      </c>
      <c r="U31" s="240"/>
      <c r="V31" s="241"/>
      <c r="W31" s="288"/>
      <c r="X31" s="275">
        <f t="shared" si="13"/>
        <v>244</v>
      </c>
      <c r="Y31" s="239" t="str">
        <f t="shared" si="14"/>
        <v>  *  </v>
      </c>
    </row>
    <row r="32" spans="1:25" ht="19.5" customHeight="1">
      <c r="A32" s="245" t="s">
        <v>348</v>
      </c>
      <c r="B32" s="242">
        <v>368</v>
      </c>
      <c r="C32" s="240">
        <v>62</v>
      </c>
      <c r="D32" s="241">
        <v>0</v>
      </c>
      <c r="E32" s="288">
        <v>0</v>
      </c>
      <c r="F32" s="289">
        <f t="shared" si="8"/>
        <v>430</v>
      </c>
      <c r="G32" s="243">
        <f t="shared" si="9"/>
        <v>0.0004534372653725778</v>
      </c>
      <c r="H32" s="242">
        <v>229</v>
      </c>
      <c r="I32" s="240"/>
      <c r="J32" s="241"/>
      <c r="K32" s="288"/>
      <c r="L32" s="289">
        <f t="shared" si="10"/>
        <v>229</v>
      </c>
      <c r="M32" s="290">
        <f>IF(ISERROR(F32/L32-1),"         /0",(F32/L32-1))</f>
        <v>0.8777292576419213</v>
      </c>
      <c r="N32" s="242">
        <v>1949</v>
      </c>
      <c r="O32" s="240">
        <v>338</v>
      </c>
      <c r="P32" s="241"/>
      <c r="Q32" s="288"/>
      <c r="R32" s="289">
        <f t="shared" si="11"/>
        <v>2287</v>
      </c>
      <c r="S32" s="243">
        <f t="shared" si="12"/>
        <v>0.0003551923389035009</v>
      </c>
      <c r="T32" s="242">
        <v>1059</v>
      </c>
      <c r="U32" s="240">
        <v>0</v>
      </c>
      <c r="V32" s="241"/>
      <c r="W32" s="288"/>
      <c r="X32" s="275">
        <f t="shared" si="13"/>
        <v>1059</v>
      </c>
      <c r="Y32" s="239">
        <f t="shared" si="14"/>
        <v>1.1595845136921623</v>
      </c>
    </row>
    <row r="33" spans="1:25" ht="19.5" customHeight="1">
      <c r="A33" s="245" t="s">
        <v>349</v>
      </c>
      <c r="B33" s="242">
        <v>201</v>
      </c>
      <c r="C33" s="240">
        <v>130</v>
      </c>
      <c r="D33" s="241">
        <v>0</v>
      </c>
      <c r="E33" s="288">
        <v>0</v>
      </c>
      <c r="F33" s="224">
        <f t="shared" si="8"/>
        <v>331</v>
      </c>
      <c r="G33" s="243">
        <f t="shared" si="9"/>
        <v>0.0003490412438100541</v>
      </c>
      <c r="H33" s="242">
        <v>69</v>
      </c>
      <c r="I33" s="240"/>
      <c r="J33" s="241"/>
      <c r="K33" s="288"/>
      <c r="L33" s="289">
        <f t="shared" si="10"/>
        <v>69</v>
      </c>
      <c r="M33" s="290" t="s">
        <v>50</v>
      </c>
      <c r="N33" s="242">
        <v>425</v>
      </c>
      <c r="O33" s="240">
        <v>290</v>
      </c>
      <c r="P33" s="241"/>
      <c r="Q33" s="288"/>
      <c r="R33" s="289">
        <f t="shared" si="11"/>
        <v>715</v>
      </c>
      <c r="S33" s="243">
        <f t="shared" si="12"/>
        <v>0.00011104614005946792</v>
      </c>
      <c r="T33" s="242">
        <v>468</v>
      </c>
      <c r="U33" s="240"/>
      <c r="V33" s="241"/>
      <c r="W33" s="288"/>
      <c r="X33" s="275">
        <f t="shared" si="13"/>
        <v>468</v>
      </c>
      <c r="Y33" s="239">
        <f t="shared" si="14"/>
        <v>0.5277777777777777</v>
      </c>
    </row>
    <row r="34" spans="1:25" ht="19.5" customHeight="1">
      <c r="A34" s="245" t="s">
        <v>350</v>
      </c>
      <c r="B34" s="242">
        <v>243</v>
      </c>
      <c r="C34" s="240">
        <v>57</v>
      </c>
      <c r="D34" s="241">
        <v>0</v>
      </c>
      <c r="E34" s="288">
        <v>0</v>
      </c>
      <c r="F34" s="289">
        <f t="shared" si="8"/>
        <v>300</v>
      </c>
      <c r="G34" s="243">
        <f t="shared" si="9"/>
        <v>0.0003163515804924961</v>
      </c>
      <c r="H34" s="242">
        <v>68</v>
      </c>
      <c r="I34" s="240"/>
      <c r="J34" s="241"/>
      <c r="K34" s="288"/>
      <c r="L34" s="289">
        <f t="shared" si="10"/>
        <v>68</v>
      </c>
      <c r="M34" s="290">
        <f>IF(ISERROR(F34/L34-1),"         /0",(F34/L34-1))</f>
        <v>3.4117647058823533</v>
      </c>
      <c r="N34" s="242">
        <v>646</v>
      </c>
      <c r="O34" s="240">
        <v>236</v>
      </c>
      <c r="P34" s="241"/>
      <c r="Q34" s="288"/>
      <c r="R34" s="289">
        <f t="shared" si="11"/>
        <v>882</v>
      </c>
      <c r="S34" s="243">
        <f t="shared" si="12"/>
        <v>0.00013698279095447651</v>
      </c>
      <c r="T34" s="242">
        <v>272</v>
      </c>
      <c r="U34" s="240"/>
      <c r="V34" s="241"/>
      <c r="W34" s="288"/>
      <c r="X34" s="275">
        <f t="shared" si="13"/>
        <v>272</v>
      </c>
      <c r="Y34" s="239">
        <f t="shared" si="14"/>
        <v>2.2426470588235294</v>
      </c>
    </row>
    <row r="35" spans="1:25" ht="19.5" customHeight="1" thickBot="1">
      <c r="A35" s="245" t="s">
        <v>56</v>
      </c>
      <c r="B35" s="242">
        <v>462</v>
      </c>
      <c r="C35" s="240">
        <v>97</v>
      </c>
      <c r="D35" s="241">
        <v>0</v>
      </c>
      <c r="E35" s="288">
        <v>0</v>
      </c>
      <c r="F35" s="289">
        <f t="shared" si="0"/>
        <v>559</v>
      </c>
      <c r="G35" s="243">
        <f t="shared" si="1"/>
        <v>0.0005894684449843511</v>
      </c>
      <c r="H35" s="242">
        <v>108</v>
      </c>
      <c r="I35" s="240">
        <v>0</v>
      </c>
      <c r="J35" s="241"/>
      <c r="K35" s="288"/>
      <c r="L35" s="289">
        <f t="shared" si="2"/>
        <v>108</v>
      </c>
      <c r="M35" s="290">
        <f t="shared" si="3"/>
        <v>4.175925925925926</v>
      </c>
      <c r="N35" s="242">
        <v>1385</v>
      </c>
      <c r="O35" s="240">
        <v>279</v>
      </c>
      <c r="P35" s="241">
        <v>0</v>
      </c>
      <c r="Q35" s="288">
        <v>0</v>
      </c>
      <c r="R35" s="289">
        <f t="shared" si="4"/>
        <v>1664</v>
      </c>
      <c r="S35" s="243">
        <f t="shared" si="5"/>
        <v>0.00025843465322930717</v>
      </c>
      <c r="T35" s="242">
        <v>513</v>
      </c>
      <c r="U35" s="240">
        <v>0</v>
      </c>
      <c r="V35" s="241">
        <v>0</v>
      </c>
      <c r="W35" s="288">
        <v>0</v>
      </c>
      <c r="X35" s="275">
        <f t="shared" si="6"/>
        <v>513</v>
      </c>
      <c r="Y35" s="239">
        <f t="shared" si="7"/>
        <v>2.2436647173489277</v>
      </c>
    </row>
    <row r="36" spans="1:25" s="278" customFormat="1" ht="19.5" customHeight="1">
      <c r="A36" s="287" t="s">
        <v>58</v>
      </c>
      <c r="B36" s="284">
        <f>SUM(B37:B45)</f>
        <v>139068</v>
      </c>
      <c r="C36" s="283">
        <f>SUM(C37:C45)</f>
        <v>125825</v>
      </c>
      <c r="D36" s="282">
        <f>SUM(D37:D45)</f>
        <v>2671</v>
      </c>
      <c r="E36" s="281">
        <f>SUM(E37:E45)</f>
        <v>2623</v>
      </c>
      <c r="F36" s="280">
        <f t="shared" si="0"/>
        <v>270187</v>
      </c>
      <c r="G36" s="285">
        <f t="shared" si="1"/>
        <v>0.28491361492842016</v>
      </c>
      <c r="H36" s="284">
        <f>SUM(H37:H45)</f>
        <v>103089</v>
      </c>
      <c r="I36" s="283">
        <f>SUM(I37:I45)</f>
        <v>95525</v>
      </c>
      <c r="J36" s="282">
        <f>SUM(J37:J45)</f>
        <v>3181</v>
      </c>
      <c r="K36" s="281">
        <f>SUM(K37:K45)</f>
        <v>3434</v>
      </c>
      <c r="L36" s="280">
        <f t="shared" si="2"/>
        <v>205229</v>
      </c>
      <c r="M36" s="286">
        <f t="shared" si="3"/>
        <v>0.31651472257819324</v>
      </c>
      <c r="N36" s="284">
        <f>SUM(N37:N45)</f>
        <v>867953</v>
      </c>
      <c r="O36" s="283">
        <f>SUM(O37:O45)</f>
        <v>829883</v>
      </c>
      <c r="P36" s="282">
        <f>SUM(P37:P45)</f>
        <v>25604</v>
      </c>
      <c r="Q36" s="281">
        <f>SUM(Q37:Q45)</f>
        <v>25228</v>
      </c>
      <c r="R36" s="280">
        <f t="shared" si="4"/>
        <v>1748668</v>
      </c>
      <c r="S36" s="285">
        <f t="shared" si="5"/>
        <v>0.27158437992378975</v>
      </c>
      <c r="T36" s="284">
        <f>SUM(T37:T45)</f>
        <v>685612</v>
      </c>
      <c r="U36" s="283">
        <f>SUM(U37:U45)</f>
        <v>660621</v>
      </c>
      <c r="V36" s="282">
        <f>SUM(V37:V45)</f>
        <v>30844</v>
      </c>
      <c r="W36" s="281">
        <f>SUM(W37:W45)</f>
        <v>31625</v>
      </c>
      <c r="X36" s="280">
        <f t="shared" si="6"/>
        <v>1408702</v>
      </c>
      <c r="Y36" s="279">
        <f t="shared" si="7"/>
        <v>0.24133280140157387</v>
      </c>
    </row>
    <row r="37" spans="1:25" s="215" customFormat="1" ht="19.5" customHeight="1">
      <c r="A37" s="230" t="s">
        <v>351</v>
      </c>
      <c r="B37" s="228">
        <v>87104</v>
      </c>
      <c r="C37" s="225">
        <v>76146</v>
      </c>
      <c r="D37" s="224">
        <v>2536</v>
      </c>
      <c r="E37" s="276">
        <v>2508</v>
      </c>
      <c r="F37" s="275">
        <f t="shared" si="0"/>
        <v>168294</v>
      </c>
      <c r="G37" s="227">
        <f t="shared" si="1"/>
        <v>0.17746690962468048</v>
      </c>
      <c r="H37" s="228">
        <v>64060</v>
      </c>
      <c r="I37" s="225">
        <v>58193</v>
      </c>
      <c r="J37" s="224">
        <v>2527</v>
      </c>
      <c r="K37" s="276">
        <v>2779</v>
      </c>
      <c r="L37" s="275">
        <f t="shared" si="2"/>
        <v>127559</v>
      </c>
      <c r="M37" s="277">
        <f t="shared" si="3"/>
        <v>0.3193424219380836</v>
      </c>
      <c r="N37" s="228">
        <v>536757</v>
      </c>
      <c r="O37" s="225">
        <v>501701</v>
      </c>
      <c r="P37" s="224">
        <v>20355</v>
      </c>
      <c r="Q37" s="276">
        <v>20180</v>
      </c>
      <c r="R37" s="275">
        <f t="shared" si="4"/>
        <v>1078993</v>
      </c>
      <c r="S37" s="227">
        <f t="shared" si="5"/>
        <v>0.1675776332883713</v>
      </c>
      <c r="T37" s="226">
        <v>444034</v>
      </c>
      <c r="U37" s="225">
        <v>421210</v>
      </c>
      <c r="V37" s="224">
        <v>22664</v>
      </c>
      <c r="W37" s="276">
        <v>22922</v>
      </c>
      <c r="X37" s="275">
        <f t="shared" si="6"/>
        <v>910830</v>
      </c>
      <c r="Y37" s="223">
        <f t="shared" si="7"/>
        <v>0.18462611025108977</v>
      </c>
    </row>
    <row r="38" spans="1:25" s="215" customFormat="1" ht="19.5" customHeight="1">
      <c r="A38" s="230" t="s">
        <v>352</v>
      </c>
      <c r="B38" s="228">
        <v>34781</v>
      </c>
      <c r="C38" s="225">
        <v>32270</v>
      </c>
      <c r="D38" s="224">
        <v>0</v>
      </c>
      <c r="E38" s="276">
        <v>0</v>
      </c>
      <c r="F38" s="275">
        <f t="shared" si="0"/>
        <v>67051</v>
      </c>
      <c r="G38" s="227">
        <f t="shared" si="1"/>
        <v>0.0707056327453412</v>
      </c>
      <c r="H38" s="228">
        <v>26490</v>
      </c>
      <c r="I38" s="225">
        <v>24958</v>
      </c>
      <c r="J38" s="224">
        <v>2</v>
      </c>
      <c r="K38" s="276"/>
      <c r="L38" s="275">
        <f t="shared" si="2"/>
        <v>51450</v>
      </c>
      <c r="M38" s="277">
        <f t="shared" si="3"/>
        <v>0.30322643343051503</v>
      </c>
      <c r="N38" s="228">
        <v>214003</v>
      </c>
      <c r="O38" s="225">
        <v>211301</v>
      </c>
      <c r="P38" s="224">
        <v>2607</v>
      </c>
      <c r="Q38" s="276">
        <v>2485</v>
      </c>
      <c r="R38" s="275">
        <f t="shared" si="4"/>
        <v>430396</v>
      </c>
      <c r="S38" s="227">
        <f t="shared" si="5"/>
        <v>0.06684449580004861</v>
      </c>
      <c r="T38" s="226">
        <v>156525</v>
      </c>
      <c r="U38" s="225">
        <v>152566</v>
      </c>
      <c r="V38" s="224">
        <v>3297</v>
      </c>
      <c r="W38" s="276">
        <v>3536</v>
      </c>
      <c r="X38" s="275">
        <f t="shared" si="6"/>
        <v>315924</v>
      </c>
      <c r="Y38" s="223">
        <f t="shared" si="7"/>
        <v>0.36234030969473663</v>
      </c>
    </row>
    <row r="39" spans="1:25" s="215" customFormat="1" ht="19.5" customHeight="1">
      <c r="A39" s="230" t="s">
        <v>353</v>
      </c>
      <c r="B39" s="228">
        <v>5466</v>
      </c>
      <c r="C39" s="225">
        <v>6339</v>
      </c>
      <c r="D39" s="224">
        <v>9</v>
      </c>
      <c r="E39" s="276">
        <v>8</v>
      </c>
      <c r="F39" s="275">
        <f t="shared" si="0"/>
        <v>11822</v>
      </c>
      <c r="G39" s="227">
        <f t="shared" si="1"/>
        <v>0.012466361281940964</v>
      </c>
      <c r="H39" s="228">
        <v>3641</v>
      </c>
      <c r="I39" s="225">
        <v>4414</v>
      </c>
      <c r="J39" s="224">
        <v>49</v>
      </c>
      <c r="K39" s="276">
        <v>51</v>
      </c>
      <c r="L39" s="275">
        <f t="shared" si="2"/>
        <v>8155</v>
      </c>
      <c r="M39" s="277">
        <f t="shared" si="3"/>
        <v>0.44966278356836287</v>
      </c>
      <c r="N39" s="228">
        <v>33137</v>
      </c>
      <c r="O39" s="225">
        <v>38595</v>
      </c>
      <c r="P39" s="224">
        <v>252</v>
      </c>
      <c r="Q39" s="276">
        <v>324</v>
      </c>
      <c r="R39" s="275">
        <f t="shared" si="4"/>
        <v>72308</v>
      </c>
      <c r="S39" s="227">
        <f t="shared" si="5"/>
        <v>0.011230103909678331</v>
      </c>
      <c r="T39" s="226">
        <v>23453</v>
      </c>
      <c r="U39" s="225">
        <v>28214</v>
      </c>
      <c r="V39" s="224">
        <v>1077</v>
      </c>
      <c r="W39" s="276">
        <v>1192</v>
      </c>
      <c r="X39" s="275">
        <f t="shared" si="6"/>
        <v>53936</v>
      </c>
      <c r="Y39" s="223">
        <f t="shared" si="7"/>
        <v>0.3406259270246217</v>
      </c>
    </row>
    <row r="40" spans="1:25" s="215" customFormat="1" ht="19.5" customHeight="1">
      <c r="A40" s="230" t="s">
        <v>354</v>
      </c>
      <c r="B40" s="228">
        <v>4658</v>
      </c>
      <c r="C40" s="225">
        <v>4850</v>
      </c>
      <c r="D40" s="224">
        <v>3</v>
      </c>
      <c r="E40" s="276">
        <v>0</v>
      </c>
      <c r="F40" s="275">
        <f>SUM(B40:E40)</f>
        <v>9511</v>
      </c>
      <c r="G40" s="227">
        <f>F40/$F$9</f>
        <v>0.010029399606880436</v>
      </c>
      <c r="H40" s="228">
        <v>4048</v>
      </c>
      <c r="I40" s="225">
        <v>4149</v>
      </c>
      <c r="J40" s="224">
        <v>389</v>
      </c>
      <c r="K40" s="276">
        <v>387</v>
      </c>
      <c r="L40" s="275">
        <f>SUM(H40:K40)</f>
        <v>8973</v>
      </c>
      <c r="M40" s="277">
        <f>IF(ISERROR(F40/L40-1),"         /0",(F40/L40-1))</f>
        <v>0.059957650729967726</v>
      </c>
      <c r="N40" s="228">
        <v>35932</v>
      </c>
      <c r="O40" s="225">
        <v>36924</v>
      </c>
      <c r="P40" s="224">
        <v>1936</v>
      </c>
      <c r="Q40" s="276">
        <v>1834</v>
      </c>
      <c r="R40" s="275">
        <f>SUM(N40:Q40)</f>
        <v>76626</v>
      </c>
      <c r="S40" s="227">
        <f>R40/$R$9</f>
        <v>0.011900729410065439</v>
      </c>
      <c r="T40" s="226">
        <v>30363</v>
      </c>
      <c r="U40" s="225">
        <v>31636</v>
      </c>
      <c r="V40" s="224">
        <v>3297</v>
      </c>
      <c r="W40" s="276">
        <v>3482</v>
      </c>
      <c r="X40" s="275">
        <f>SUM(T40:W40)</f>
        <v>68778</v>
      </c>
      <c r="Y40" s="223">
        <f>IF(ISERROR(R40/X40-1),"         /0",IF(R40/X40&gt;5,"  *  ",(R40/X40-1)))</f>
        <v>0.11410625490709236</v>
      </c>
    </row>
    <row r="41" spans="1:25" s="215" customFormat="1" ht="19.5" customHeight="1">
      <c r="A41" s="230" t="s">
        <v>355</v>
      </c>
      <c r="B41" s="228">
        <v>2559</v>
      </c>
      <c r="C41" s="225">
        <v>2533</v>
      </c>
      <c r="D41" s="224">
        <v>93</v>
      </c>
      <c r="E41" s="276">
        <v>93</v>
      </c>
      <c r="F41" s="275">
        <f>SUM(B41:E41)</f>
        <v>5278</v>
      </c>
      <c r="G41" s="227">
        <f>F41/$F$9</f>
        <v>0.0055656788061313155</v>
      </c>
      <c r="H41" s="228">
        <v>1996</v>
      </c>
      <c r="I41" s="225">
        <v>1815</v>
      </c>
      <c r="J41" s="224">
        <v>88</v>
      </c>
      <c r="K41" s="276">
        <v>91</v>
      </c>
      <c r="L41" s="275">
        <f>SUM(H41:K41)</f>
        <v>3990</v>
      </c>
      <c r="M41" s="277">
        <f>IF(ISERROR(F41/L41-1),"         /0",(F41/L41-1))</f>
        <v>0.32280701754385954</v>
      </c>
      <c r="N41" s="228">
        <v>16505</v>
      </c>
      <c r="O41" s="225">
        <v>16542</v>
      </c>
      <c r="P41" s="224">
        <v>288</v>
      </c>
      <c r="Q41" s="276">
        <v>255</v>
      </c>
      <c r="R41" s="275">
        <f>SUM(N41:Q41)</f>
        <v>33590</v>
      </c>
      <c r="S41" s="227">
        <f>R41/$R$9</f>
        <v>0.0052168389434930455</v>
      </c>
      <c r="T41" s="226">
        <v>13964</v>
      </c>
      <c r="U41" s="225">
        <v>13697</v>
      </c>
      <c r="V41" s="224">
        <v>136</v>
      </c>
      <c r="W41" s="276">
        <v>112</v>
      </c>
      <c r="X41" s="275">
        <f>SUM(T41:W41)</f>
        <v>27909</v>
      </c>
      <c r="Y41" s="223">
        <f>IF(ISERROR(R41/X41-1),"         /0",IF(R41/X41&gt;5,"  *  ",(R41/X41-1)))</f>
        <v>0.20355440897201627</v>
      </c>
    </row>
    <row r="42" spans="1:25" s="215" customFormat="1" ht="19.5" customHeight="1">
      <c r="A42" s="230" t="s">
        <v>356</v>
      </c>
      <c r="B42" s="228">
        <v>2547</v>
      </c>
      <c r="C42" s="225">
        <v>2383</v>
      </c>
      <c r="D42" s="224">
        <v>0</v>
      </c>
      <c r="E42" s="276">
        <v>0</v>
      </c>
      <c r="F42" s="275">
        <f>SUM(B42:E42)</f>
        <v>4930</v>
      </c>
      <c r="G42" s="227">
        <f>F42/$F$9</f>
        <v>0.00519871097276002</v>
      </c>
      <c r="H42" s="228">
        <v>1257</v>
      </c>
      <c r="I42" s="225">
        <v>875</v>
      </c>
      <c r="J42" s="224"/>
      <c r="K42" s="276"/>
      <c r="L42" s="275">
        <f>SUM(H42:K42)</f>
        <v>2132</v>
      </c>
      <c r="M42" s="277">
        <f>IF(ISERROR(F42/L42-1),"         /0",(F42/L42-1))</f>
        <v>1.3123827392120075</v>
      </c>
      <c r="N42" s="228">
        <v>16427</v>
      </c>
      <c r="O42" s="225">
        <v>14992</v>
      </c>
      <c r="P42" s="224"/>
      <c r="Q42" s="276">
        <v>12</v>
      </c>
      <c r="R42" s="275">
        <f>SUM(N42:Q42)</f>
        <v>31431</v>
      </c>
      <c r="S42" s="227">
        <f>R42/$R$9</f>
        <v>0.004881526193299492</v>
      </c>
      <c r="T42" s="226">
        <v>7829</v>
      </c>
      <c r="U42" s="225">
        <v>6124</v>
      </c>
      <c r="V42" s="224">
        <v>2</v>
      </c>
      <c r="W42" s="276">
        <v>6</v>
      </c>
      <c r="X42" s="275">
        <f>SUM(T42:W42)</f>
        <v>13961</v>
      </c>
      <c r="Y42" s="223">
        <f>IF(ISERROR(R42/X42-1),"         /0",IF(R42/X42&gt;5,"  *  ",(R42/X42-1)))</f>
        <v>1.2513430270037964</v>
      </c>
    </row>
    <row r="43" spans="1:25" s="215" customFormat="1" ht="19.5" customHeight="1">
      <c r="A43" s="230" t="s">
        <v>357</v>
      </c>
      <c r="B43" s="228">
        <v>1212</v>
      </c>
      <c r="C43" s="225">
        <v>844</v>
      </c>
      <c r="D43" s="224">
        <v>30</v>
      </c>
      <c r="E43" s="276">
        <v>14</v>
      </c>
      <c r="F43" s="275">
        <f t="shared" si="0"/>
        <v>2100</v>
      </c>
      <c r="G43" s="227">
        <f t="shared" si="1"/>
        <v>0.002214461063447473</v>
      </c>
      <c r="H43" s="228">
        <v>1208</v>
      </c>
      <c r="I43" s="225">
        <v>776</v>
      </c>
      <c r="J43" s="224">
        <v>2</v>
      </c>
      <c r="K43" s="276">
        <v>2</v>
      </c>
      <c r="L43" s="275">
        <f t="shared" si="2"/>
        <v>1988</v>
      </c>
      <c r="M43" s="277">
        <f t="shared" si="3"/>
        <v>0.05633802816901401</v>
      </c>
      <c r="N43" s="228">
        <v>10852</v>
      </c>
      <c r="O43" s="225">
        <v>6689</v>
      </c>
      <c r="P43" s="224">
        <v>142</v>
      </c>
      <c r="Q43" s="276">
        <v>129</v>
      </c>
      <c r="R43" s="275">
        <f t="shared" si="4"/>
        <v>17812</v>
      </c>
      <c r="S43" s="227">
        <f t="shared" si="5"/>
        <v>0.0027663690164185213</v>
      </c>
      <c r="T43" s="226">
        <v>6324</v>
      </c>
      <c r="U43" s="225">
        <v>5175</v>
      </c>
      <c r="V43" s="224">
        <v>28</v>
      </c>
      <c r="W43" s="276">
        <v>37</v>
      </c>
      <c r="X43" s="275">
        <f t="shared" si="6"/>
        <v>11564</v>
      </c>
      <c r="Y43" s="223">
        <f t="shared" si="7"/>
        <v>0.5402974749221723</v>
      </c>
    </row>
    <row r="44" spans="1:25" s="215" customFormat="1" ht="19.5" customHeight="1">
      <c r="A44" s="230" t="s">
        <v>358</v>
      </c>
      <c r="B44" s="228">
        <v>412</v>
      </c>
      <c r="C44" s="225">
        <v>299</v>
      </c>
      <c r="D44" s="224">
        <v>0</v>
      </c>
      <c r="E44" s="276">
        <v>0</v>
      </c>
      <c r="F44" s="275">
        <f t="shared" si="0"/>
        <v>711</v>
      </c>
      <c r="G44" s="227">
        <f t="shared" si="1"/>
        <v>0.0007497532457672159</v>
      </c>
      <c r="H44" s="228">
        <v>225</v>
      </c>
      <c r="I44" s="225">
        <v>193</v>
      </c>
      <c r="J44" s="224"/>
      <c r="K44" s="276"/>
      <c r="L44" s="275">
        <f t="shared" si="2"/>
        <v>418</v>
      </c>
      <c r="M44" s="277">
        <f t="shared" si="3"/>
        <v>0.700956937799043</v>
      </c>
      <c r="N44" s="228">
        <v>2766</v>
      </c>
      <c r="O44" s="225">
        <v>2050</v>
      </c>
      <c r="P44" s="224"/>
      <c r="Q44" s="276"/>
      <c r="R44" s="275">
        <f t="shared" si="4"/>
        <v>4816</v>
      </c>
      <c r="S44" s="227">
        <f t="shared" si="5"/>
        <v>0.0007479695252117448</v>
      </c>
      <c r="T44" s="226">
        <v>1714</v>
      </c>
      <c r="U44" s="225">
        <v>1092</v>
      </c>
      <c r="V44" s="224"/>
      <c r="W44" s="276"/>
      <c r="X44" s="275">
        <f t="shared" si="6"/>
        <v>2806</v>
      </c>
      <c r="Y44" s="223">
        <f t="shared" si="7"/>
        <v>0.7163221667854598</v>
      </c>
    </row>
    <row r="45" spans="1:25" s="215" customFormat="1" ht="19.5" customHeight="1" thickBot="1">
      <c r="A45" s="245" t="s">
        <v>56</v>
      </c>
      <c r="B45" s="242">
        <v>329</v>
      </c>
      <c r="C45" s="240">
        <v>161</v>
      </c>
      <c r="D45" s="241">
        <v>0</v>
      </c>
      <c r="E45" s="288">
        <v>0</v>
      </c>
      <c r="F45" s="289">
        <f>SUM(B45:E45)</f>
        <v>490</v>
      </c>
      <c r="G45" s="243">
        <f>F45/$F$9</f>
        <v>0.0005167075814710771</v>
      </c>
      <c r="H45" s="242">
        <v>164</v>
      </c>
      <c r="I45" s="240">
        <v>152</v>
      </c>
      <c r="J45" s="241">
        <v>124</v>
      </c>
      <c r="K45" s="288">
        <v>124</v>
      </c>
      <c r="L45" s="289">
        <f>SUM(H45:K45)</f>
        <v>564</v>
      </c>
      <c r="M45" s="290">
        <f>IF(ISERROR(F45/L45-1),"         /0",(F45/L45-1))</f>
        <v>-0.13120567375886527</v>
      </c>
      <c r="N45" s="242">
        <v>1574</v>
      </c>
      <c r="O45" s="240">
        <v>1089</v>
      </c>
      <c r="P45" s="241">
        <v>24</v>
      </c>
      <c r="Q45" s="288">
        <v>9</v>
      </c>
      <c r="R45" s="289">
        <f>SUM(N45:Q45)</f>
        <v>2696</v>
      </c>
      <c r="S45" s="243">
        <f>R45/$R$9</f>
        <v>0.0004187138372032525</v>
      </c>
      <c r="T45" s="289">
        <v>1406</v>
      </c>
      <c r="U45" s="240">
        <v>907</v>
      </c>
      <c r="V45" s="241">
        <v>343</v>
      </c>
      <c r="W45" s="288">
        <v>338</v>
      </c>
      <c r="X45" s="289">
        <f>SUM(T45:W45)</f>
        <v>2994</v>
      </c>
      <c r="Y45" s="239">
        <f>IF(ISERROR(R45/X45-1),"         /0",IF(R45/X45&gt;5,"  *  ",(R45/X45-1)))</f>
        <v>-0.09953239812959247</v>
      </c>
    </row>
    <row r="46" spans="1:25" s="278" customFormat="1" ht="19.5" customHeight="1">
      <c r="A46" s="287" t="s">
        <v>57</v>
      </c>
      <c r="B46" s="284">
        <f>SUM(B47:B49)</f>
        <v>12030</v>
      </c>
      <c r="C46" s="283">
        <f>SUM(C47:C49)</f>
        <v>10228</v>
      </c>
      <c r="D46" s="282">
        <f>SUM(D47:D49)</f>
        <v>45</v>
      </c>
      <c r="E46" s="281">
        <f>SUM(E47:E49)</f>
        <v>31</v>
      </c>
      <c r="F46" s="280">
        <f t="shared" si="0"/>
        <v>22334</v>
      </c>
      <c r="G46" s="285">
        <f t="shared" si="1"/>
        <v>0.02355132066239803</v>
      </c>
      <c r="H46" s="284">
        <f>SUM(H47:H49)</f>
        <v>9247</v>
      </c>
      <c r="I46" s="283">
        <f>SUM(I47:I49)</f>
        <v>8152</v>
      </c>
      <c r="J46" s="282">
        <f>SUM(J47:J49)</f>
        <v>4</v>
      </c>
      <c r="K46" s="281">
        <f>SUM(K47:K49)</f>
        <v>3</v>
      </c>
      <c r="L46" s="280">
        <f t="shared" si="2"/>
        <v>17406</v>
      </c>
      <c r="M46" s="286">
        <f t="shared" si="3"/>
        <v>0.28312076295530275</v>
      </c>
      <c r="N46" s="284">
        <f>SUM(N47:N49)</f>
        <v>67984</v>
      </c>
      <c r="O46" s="283">
        <f>SUM(O47:O49)</f>
        <v>69343</v>
      </c>
      <c r="P46" s="282">
        <f>SUM(P47:P49)</f>
        <v>1068</v>
      </c>
      <c r="Q46" s="281">
        <f>SUM(Q47:Q49)</f>
        <v>819</v>
      </c>
      <c r="R46" s="280">
        <f t="shared" si="4"/>
        <v>139214</v>
      </c>
      <c r="S46" s="285">
        <f t="shared" si="5"/>
        <v>0.021621227052082193</v>
      </c>
      <c r="T46" s="284">
        <f>SUM(T47:T49)</f>
        <v>59102</v>
      </c>
      <c r="U46" s="283">
        <f>SUM(U47:U49)</f>
        <v>58928</v>
      </c>
      <c r="V46" s="282">
        <f>SUM(V47:V49)</f>
        <v>617</v>
      </c>
      <c r="W46" s="281">
        <f>SUM(W47:W49)</f>
        <v>713</v>
      </c>
      <c r="X46" s="280">
        <f t="shared" si="6"/>
        <v>119360</v>
      </c>
      <c r="Y46" s="279">
        <f t="shared" si="7"/>
        <v>0.16633713136729233</v>
      </c>
    </row>
    <row r="47" spans="1:25" ht="19.5" customHeight="1">
      <c r="A47" s="230" t="s">
        <v>359</v>
      </c>
      <c r="B47" s="228">
        <v>8456</v>
      </c>
      <c r="C47" s="225">
        <v>7012</v>
      </c>
      <c r="D47" s="224">
        <v>30</v>
      </c>
      <c r="E47" s="276">
        <v>30</v>
      </c>
      <c r="F47" s="275">
        <f t="shared" si="0"/>
        <v>15528</v>
      </c>
      <c r="G47" s="227">
        <f t="shared" si="1"/>
        <v>0.0163743578062916</v>
      </c>
      <c r="H47" s="228">
        <v>6416</v>
      </c>
      <c r="I47" s="225">
        <v>5186</v>
      </c>
      <c r="J47" s="224">
        <v>4</v>
      </c>
      <c r="K47" s="276">
        <v>3</v>
      </c>
      <c r="L47" s="275">
        <f t="shared" si="2"/>
        <v>11609</v>
      </c>
      <c r="M47" s="277">
        <f t="shared" si="3"/>
        <v>0.3375829098113532</v>
      </c>
      <c r="N47" s="228">
        <v>46331</v>
      </c>
      <c r="O47" s="225">
        <v>47975</v>
      </c>
      <c r="P47" s="224">
        <v>332</v>
      </c>
      <c r="Q47" s="276">
        <v>323</v>
      </c>
      <c r="R47" s="275">
        <f t="shared" si="4"/>
        <v>94961</v>
      </c>
      <c r="S47" s="227">
        <f t="shared" si="5"/>
        <v>0.014748325183478508</v>
      </c>
      <c r="T47" s="226">
        <v>41466</v>
      </c>
      <c r="U47" s="225">
        <v>39806</v>
      </c>
      <c r="V47" s="224">
        <v>450</v>
      </c>
      <c r="W47" s="276">
        <v>446</v>
      </c>
      <c r="X47" s="275">
        <f t="shared" si="6"/>
        <v>82168</v>
      </c>
      <c r="Y47" s="223">
        <f t="shared" si="7"/>
        <v>0.15569321390322277</v>
      </c>
    </row>
    <row r="48" spans="1:25" ht="19.5" customHeight="1">
      <c r="A48" s="230" t="s">
        <v>360</v>
      </c>
      <c r="B48" s="228">
        <v>3455</v>
      </c>
      <c r="C48" s="225">
        <v>3031</v>
      </c>
      <c r="D48" s="224">
        <v>15</v>
      </c>
      <c r="E48" s="276">
        <v>0</v>
      </c>
      <c r="F48" s="275">
        <f t="shared" si="0"/>
        <v>6501</v>
      </c>
      <c r="G48" s="227">
        <f t="shared" si="1"/>
        <v>0.006855338749272391</v>
      </c>
      <c r="H48" s="228">
        <v>2782</v>
      </c>
      <c r="I48" s="225">
        <v>2817</v>
      </c>
      <c r="J48" s="224"/>
      <c r="K48" s="276"/>
      <c r="L48" s="275">
        <f t="shared" si="2"/>
        <v>5599</v>
      </c>
      <c r="M48" s="277">
        <f t="shared" si="3"/>
        <v>0.16110019646365425</v>
      </c>
      <c r="N48" s="228">
        <v>21076</v>
      </c>
      <c r="O48" s="225">
        <v>20240</v>
      </c>
      <c r="P48" s="224">
        <v>736</v>
      </c>
      <c r="Q48" s="276">
        <v>495</v>
      </c>
      <c r="R48" s="275">
        <f t="shared" si="4"/>
        <v>42547</v>
      </c>
      <c r="S48" s="227">
        <f t="shared" si="5"/>
        <v>0.006607944225328926</v>
      </c>
      <c r="T48" s="226">
        <v>17241</v>
      </c>
      <c r="U48" s="225">
        <v>18088</v>
      </c>
      <c r="V48" s="224">
        <v>164</v>
      </c>
      <c r="W48" s="276">
        <v>264</v>
      </c>
      <c r="X48" s="275">
        <f t="shared" si="6"/>
        <v>35757</v>
      </c>
      <c r="Y48" s="223">
        <f t="shared" si="7"/>
        <v>0.1898928881058255</v>
      </c>
    </row>
    <row r="49" spans="1:25" ht="19.5" customHeight="1" thickBot="1">
      <c r="A49" s="230" t="s">
        <v>56</v>
      </c>
      <c r="B49" s="228">
        <v>119</v>
      </c>
      <c r="C49" s="225">
        <v>185</v>
      </c>
      <c r="D49" s="224">
        <v>0</v>
      </c>
      <c r="E49" s="276">
        <v>1</v>
      </c>
      <c r="F49" s="275">
        <f t="shared" si="0"/>
        <v>305</v>
      </c>
      <c r="G49" s="227">
        <f t="shared" si="1"/>
        <v>0.0003216241068340377</v>
      </c>
      <c r="H49" s="228">
        <v>49</v>
      </c>
      <c r="I49" s="225">
        <v>149</v>
      </c>
      <c r="J49" s="224"/>
      <c r="K49" s="276"/>
      <c r="L49" s="275">
        <f t="shared" si="2"/>
        <v>198</v>
      </c>
      <c r="M49" s="277">
        <f t="shared" si="3"/>
        <v>0.5404040404040404</v>
      </c>
      <c r="N49" s="228">
        <v>577</v>
      </c>
      <c r="O49" s="225">
        <v>1128</v>
      </c>
      <c r="P49" s="224"/>
      <c r="Q49" s="276">
        <v>1</v>
      </c>
      <c r="R49" s="275">
        <f t="shared" si="4"/>
        <v>1706</v>
      </c>
      <c r="S49" s="227">
        <f t="shared" si="5"/>
        <v>0.00026495764327475846</v>
      </c>
      <c r="T49" s="226">
        <v>395</v>
      </c>
      <c r="U49" s="225">
        <v>1034</v>
      </c>
      <c r="V49" s="224">
        <v>3</v>
      </c>
      <c r="W49" s="276">
        <v>3</v>
      </c>
      <c r="X49" s="275">
        <f t="shared" si="6"/>
        <v>1435</v>
      </c>
      <c r="Y49" s="223">
        <f t="shared" si="7"/>
        <v>0.1888501742160278</v>
      </c>
    </row>
    <row r="50" spans="1:25" s="215" customFormat="1" ht="19.5" customHeight="1" thickBot="1">
      <c r="A50" s="274" t="s">
        <v>56</v>
      </c>
      <c r="B50" s="271">
        <v>3040</v>
      </c>
      <c r="C50" s="270">
        <v>1573</v>
      </c>
      <c r="D50" s="269">
        <v>30</v>
      </c>
      <c r="E50" s="268">
        <v>30</v>
      </c>
      <c r="F50" s="267">
        <f t="shared" si="0"/>
        <v>4673</v>
      </c>
      <c r="G50" s="272">
        <f t="shared" si="1"/>
        <v>0.004927703118804781</v>
      </c>
      <c r="H50" s="271">
        <v>1723</v>
      </c>
      <c r="I50" s="270">
        <v>428</v>
      </c>
      <c r="J50" s="269">
        <v>7</v>
      </c>
      <c r="K50" s="268">
        <v>8</v>
      </c>
      <c r="L50" s="267">
        <f t="shared" si="2"/>
        <v>2166</v>
      </c>
      <c r="M50" s="273">
        <f t="shared" si="3"/>
        <v>1.157433056325023</v>
      </c>
      <c r="N50" s="271">
        <v>14716</v>
      </c>
      <c r="O50" s="270">
        <v>4795</v>
      </c>
      <c r="P50" s="269">
        <v>77</v>
      </c>
      <c r="Q50" s="268">
        <v>74</v>
      </c>
      <c r="R50" s="267">
        <f t="shared" si="4"/>
        <v>19662</v>
      </c>
      <c r="S50" s="272">
        <f t="shared" si="5"/>
        <v>0.00305369119699197</v>
      </c>
      <c r="T50" s="271">
        <v>10377</v>
      </c>
      <c r="U50" s="270">
        <v>2116</v>
      </c>
      <c r="V50" s="269">
        <v>22</v>
      </c>
      <c r="W50" s="268">
        <v>15</v>
      </c>
      <c r="X50" s="267">
        <f t="shared" si="6"/>
        <v>12530</v>
      </c>
      <c r="Y50" s="266">
        <f t="shared" si="7"/>
        <v>0.5691939345570631</v>
      </c>
    </row>
    <row r="51" ht="15" thickTop="1">
      <c r="A51" s="89" t="s">
        <v>43</v>
      </c>
    </row>
    <row r="52" ht="14.25">
      <c r="A52" s="89" t="s">
        <v>55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1:Y65536 M51:M65536 Y3 M3">
    <cfRule type="cellIs" priority="3" dxfId="93" operator="lessThan" stopIfTrue="1">
      <formula>0</formula>
    </cfRule>
  </conditionalFormatting>
  <conditionalFormatting sqref="M9:M50 Y9:Y50">
    <cfRule type="cellIs" priority="4" dxfId="94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9"/>
  <sheetViews>
    <sheetView showGridLines="0" zoomScale="80" zoomScaleNormal="80" zoomScalePageLayoutView="0" workbookViewId="0" topLeftCell="B1">
      <selection activeCell="T58" sqref="T58:W66"/>
    </sheetView>
  </sheetViews>
  <sheetFormatPr defaultColWidth="8.00390625" defaultRowHeight="15"/>
  <cols>
    <col min="1" max="1" width="25.8515625" style="123" customWidth="1"/>
    <col min="2" max="3" width="10.7109375" style="123" bestFit="1" customWidth="1"/>
    <col min="4" max="4" width="8.7109375" style="123" bestFit="1" customWidth="1"/>
    <col min="5" max="6" width="10.7109375" style="123" bestFit="1" customWidth="1"/>
    <col min="7" max="7" width="9.7109375" style="123" customWidth="1"/>
    <col min="8" max="9" width="10.7109375" style="123" bestFit="1" customWidth="1"/>
    <col min="10" max="10" width="8.7109375" style="123" customWidth="1"/>
    <col min="11" max="12" width="10.7109375" style="123" bestFit="1" customWidth="1"/>
    <col min="13" max="13" width="10.8515625" style="123" bestFit="1" customWidth="1"/>
    <col min="14" max="14" width="11.7109375" style="123" customWidth="1"/>
    <col min="15" max="15" width="11.28125" style="123" customWidth="1"/>
    <col min="16" max="16" width="9.00390625" style="123" customWidth="1"/>
    <col min="17" max="17" width="10.8515625" style="123" customWidth="1"/>
    <col min="18" max="18" width="12.7109375" style="123" bestFit="1" customWidth="1"/>
    <col min="19" max="19" width="9.8515625" style="123" bestFit="1" customWidth="1"/>
    <col min="20" max="21" width="11.140625" style="123" bestFit="1" customWidth="1"/>
    <col min="22" max="23" width="10.281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88" t="s">
        <v>28</v>
      </c>
      <c r="Y1" s="589"/>
    </row>
    <row r="2" ht="5.25" customHeight="1" thickBot="1"/>
    <row r="3" spans="1:25" ht="24" customHeight="1" thickTop="1">
      <c r="A3" s="650" t="s">
        <v>69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2"/>
    </row>
    <row r="4" spans="1:25" ht="21" customHeight="1" thickBot="1">
      <c r="A4" s="659" t="s">
        <v>45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1"/>
    </row>
    <row r="5" spans="1:25" s="265" customFormat="1" ht="15.75" customHeight="1" thickBot="1" thickTop="1">
      <c r="A5" s="662" t="s">
        <v>68</v>
      </c>
      <c r="B5" s="643" t="s">
        <v>36</v>
      </c>
      <c r="C5" s="644"/>
      <c r="D5" s="644"/>
      <c r="E5" s="644"/>
      <c r="F5" s="644"/>
      <c r="G5" s="644"/>
      <c r="H5" s="644"/>
      <c r="I5" s="644"/>
      <c r="J5" s="645"/>
      <c r="K5" s="645"/>
      <c r="L5" s="645"/>
      <c r="M5" s="646"/>
      <c r="N5" s="643" t="s">
        <v>35</v>
      </c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7"/>
    </row>
    <row r="6" spans="1:25" s="163" customFormat="1" ht="26.25" customHeight="1">
      <c r="A6" s="663"/>
      <c r="B6" s="635" t="s">
        <v>155</v>
      </c>
      <c r="C6" s="636"/>
      <c r="D6" s="636"/>
      <c r="E6" s="636"/>
      <c r="F6" s="636"/>
      <c r="G6" s="640" t="s">
        <v>34</v>
      </c>
      <c r="H6" s="635" t="s">
        <v>156</v>
      </c>
      <c r="I6" s="636"/>
      <c r="J6" s="636"/>
      <c r="K6" s="636"/>
      <c r="L6" s="636"/>
      <c r="M6" s="637" t="s">
        <v>33</v>
      </c>
      <c r="N6" s="635" t="s">
        <v>157</v>
      </c>
      <c r="O6" s="636"/>
      <c r="P6" s="636"/>
      <c r="Q6" s="636"/>
      <c r="R6" s="636"/>
      <c r="S6" s="640" t="s">
        <v>34</v>
      </c>
      <c r="T6" s="635" t="s">
        <v>158</v>
      </c>
      <c r="U6" s="636"/>
      <c r="V6" s="636"/>
      <c r="W6" s="636"/>
      <c r="X6" s="636"/>
      <c r="Y6" s="653" t="s">
        <v>33</v>
      </c>
    </row>
    <row r="7" spans="1:25" s="163" customFormat="1" ht="26.25" customHeight="1">
      <c r="A7" s="664"/>
      <c r="B7" s="658" t="s">
        <v>22</v>
      </c>
      <c r="C7" s="657"/>
      <c r="D7" s="656" t="s">
        <v>21</v>
      </c>
      <c r="E7" s="657"/>
      <c r="F7" s="648" t="s">
        <v>17</v>
      </c>
      <c r="G7" s="641"/>
      <c r="H7" s="658" t="s">
        <v>22</v>
      </c>
      <c r="I7" s="657"/>
      <c r="J7" s="656" t="s">
        <v>21</v>
      </c>
      <c r="K7" s="657"/>
      <c r="L7" s="648" t="s">
        <v>17</v>
      </c>
      <c r="M7" s="638"/>
      <c r="N7" s="658" t="s">
        <v>22</v>
      </c>
      <c r="O7" s="657"/>
      <c r="P7" s="656" t="s">
        <v>21</v>
      </c>
      <c r="Q7" s="657"/>
      <c r="R7" s="648" t="s">
        <v>17</v>
      </c>
      <c r="S7" s="641"/>
      <c r="T7" s="658" t="s">
        <v>22</v>
      </c>
      <c r="U7" s="657"/>
      <c r="V7" s="656" t="s">
        <v>21</v>
      </c>
      <c r="W7" s="657"/>
      <c r="X7" s="648" t="s">
        <v>17</v>
      </c>
      <c r="Y7" s="654"/>
    </row>
    <row r="8" spans="1:25" s="261" customFormat="1" ht="15" thickBot="1">
      <c r="A8" s="665"/>
      <c r="B8" s="264" t="s">
        <v>19</v>
      </c>
      <c r="C8" s="262" t="s">
        <v>18</v>
      </c>
      <c r="D8" s="263" t="s">
        <v>19</v>
      </c>
      <c r="E8" s="262" t="s">
        <v>18</v>
      </c>
      <c r="F8" s="649"/>
      <c r="G8" s="642"/>
      <c r="H8" s="264" t="s">
        <v>19</v>
      </c>
      <c r="I8" s="262" t="s">
        <v>18</v>
      </c>
      <c r="J8" s="263" t="s">
        <v>19</v>
      </c>
      <c r="K8" s="262" t="s">
        <v>18</v>
      </c>
      <c r="L8" s="649"/>
      <c r="M8" s="639"/>
      <c r="N8" s="264" t="s">
        <v>19</v>
      </c>
      <c r="O8" s="262" t="s">
        <v>18</v>
      </c>
      <c r="P8" s="263" t="s">
        <v>19</v>
      </c>
      <c r="Q8" s="262" t="s">
        <v>18</v>
      </c>
      <c r="R8" s="649"/>
      <c r="S8" s="642"/>
      <c r="T8" s="264" t="s">
        <v>19</v>
      </c>
      <c r="U8" s="262" t="s">
        <v>18</v>
      </c>
      <c r="V8" s="263" t="s">
        <v>19</v>
      </c>
      <c r="W8" s="262" t="s">
        <v>18</v>
      </c>
      <c r="X8" s="649"/>
      <c r="Y8" s="655"/>
    </row>
    <row r="9" spans="1:25" s="152" customFormat="1" ht="18" customHeight="1" thickBot="1" thickTop="1">
      <c r="A9" s="304" t="s">
        <v>24</v>
      </c>
      <c r="B9" s="433">
        <f>B10+B24+B38+B46+B57+B67</f>
        <v>486558</v>
      </c>
      <c r="C9" s="434">
        <f>C10+C24+C38+C46+C57+C67</f>
        <v>456240</v>
      </c>
      <c r="D9" s="435">
        <f>D10+D24+D38+D46+D57+D67</f>
        <v>2805</v>
      </c>
      <c r="E9" s="434">
        <f>E10+E24+E38+E46+E57+E67</f>
        <v>2709</v>
      </c>
      <c r="F9" s="435">
        <f aca="true" t="shared" si="0" ref="F9:F40">SUM(B9:E9)</f>
        <v>948312</v>
      </c>
      <c r="G9" s="436">
        <f aca="true" t="shared" si="1" ref="G9:G40">F9/$F$9</f>
        <v>1</v>
      </c>
      <c r="H9" s="433">
        <f>H10+H24+H38+H46+H57+H67</f>
        <v>416766</v>
      </c>
      <c r="I9" s="434">
        <f>I10+I24+I38+I46+I57+I67</f>
        <v>397900</v>
      </c>
      <c r="J9" s="435">
        <f>J10+J24+J38+J46+J57+J67</f>
        <v>3326</v>
      </c>
      <c r="K9" s="434">
        <f>K10+K24+K38+K46+K57+K67</f>
        <v>3573</v>
      </c>
      <c r="L9" s="435">
        <f aca="true" t="shared" si="2" ref="L9:L40">SUM(H9:K9)</f>
        <v>821565</v>
      </c>
      <c r="M9" s="437">
        <f aca="true" t="shared" si="3" ref="M9:M40">IF(ISERROR(F9/L9-1),"         /0",(F9/L9-1))</f>
        <v>0.1542750725749027</v>
      </c>
      <c r="N9" s="433">
        <f>N10+N24+N38+N46+N57+N67</f>
        <v>3233801</v>
      </c>
      <c r="O9" s="434">
        <f>O10+O24+O38+O46+O57+O67</f>
        <v>3146925</v>
      </c>
      <c r="P9" s="435">
        <f>P10+P24+P38+P46+P57+P67</f>
        <v>30126</v>
      </c>
      <c r="Q9" s="434">
        <f>Q10+Q24+Q38+Q46+Q57+Q67</f>
        <v>27913</v>
      </c>
      <c r="R9" s="435">
        <f aca="true" t="shared" si="4" ref="R9:R40">SUM(N9:Q9)</f>
        <v>6438765</v>
      </c>
      <c r="S9" s="436">
        <f aca="true" t="shared" si="5" ref="S9:S40">R9/$R$9</f>
        <v>1</v>
      </c>
      <c r="T9" s="433">
        <f>T10+T24+T38+T46+T57+T67</f>
        <v>2900767</v>
      </c>
      <c r="U9" s="434">
        <f>U10+U24+U38+U46+U57+U67</f>
        <v>2819548</v>
      </c>
      <c r="V9" s="435">
        <f>V10+V24+V38+V46+V57+V67</f>
        <v>32951</v>
      </c>
      <c r="W9" s="434">
        <f>W10+W24+W38+W46+W57+W67</f>
        <v>33960</v>
      </c>
      <c r="X9" s="435">
        <f aca="true" t="shared" si="6" ref="X9:X40">SUM(T9:W9)</f>
        <v>5787226</v>
      </c>
      <c r="Y9" s="437">
        <f>IF(ISERROR(R9/X9-1),"         /0",(R9/X9-1))</f>
        <v>0.1125822630738802</v>
      </c>
    </row>
    <row r="10" spans="1:25" s="278" customFormat="1" ht="19.5" customHeight="1">
      <c r="A10" s="287" t="s">
        <v>61</v>
      </c>
      <c r="B10" s="284">
        <f>SUM(B11:B23)</f>
        <v>152260</v>
      </c>
      <c r="C10" s="283">
        <f>SUM(C11:C23)</f>
        <v>143814</v>
      </c>
      <c r="D10" s="282">
        <f>SUM(D11:D23)</f>
        <v>6</v>
      </c>
      <c r="E10" s="283">
        <f>SUM(E11:E23)</f>
        <v>7</v>
      </c>
      <c r="F10" s="282">
        <f t="shared" si="0"/>
        <v>296087</v>
      </c>
      <c r="G10" s="285">
        <f t="shared" si="1"/>
        <v>0.3122253013776057</v>
      </c>
      <c r="H10" s="284">
        <f>SUM(H11:H23)</f>
        <v>137942</v>
      </c>
      <c r="I10" s="283">
        <f>SUM(I11:I23)</f>
        <v>131272</v>
      </c>
      <c r="J10" s="282">
        <f>SUM(J11:J23)</f>
        <v>84</v>
      </c>
      <c r="K10" s="283">
        <f>SUM(K11:K23)</f>
        <v>106</v>
      </c>
      <c r="L10" s="282">
        <f t="shared" si="2"/>
        <v>269404</v>
      </c>
      <c r="M10" s="286">
        <f t="shared" si="3"/>
        <v>0.099044557616071</v>
      </c>
      <c r="N10" s="284">
        <f>SUM(N11:N23)</f>
        <v>1025428</v>
      </c>
      <c r="O10" s="283">
        <f>SUM(O11:O23)</f>
        <v>1026397</v>
      </c>
      <c r="P10" s="282">
        <f>SUM(P11:P23)</f>
        <v>2087</v>
      </c>
      <c r="Q10" s="283">
        <f>SUM(Q11:Q23)</f>
        <v>432</v>
      </c>
      <c r="R10" s="282">
        <f t="shared" si="4"/>
        <v>2054344</v>
      </c>
      <c r="S10" s="285">
        <f t="shared" si="5"/>
        <v>0.31905870147458404</v>
      </c>
      <c r="T10" s="284">
        <f>SUM(T11:T23)</f>
        <v>937055</v>
      </c>
      <c r="U10" s="283">
        <f>SUM(U11:U23)</f>
        <v>935259</v>
      </c>
      <c r="V10" s="282">
        <f>SUM(V11:V23)</f>
        <v>684</v>
      </c>
      <c r="W10" s="283">
        <f>SUM(W11:W23)</f>
        <v>973</v>
      </c>
      <c r="X10" s="282">
        <f t="shared" si="6"/>
        <v>1873971</v>
      </c>
      <c r="Y10" s="279">
        <f aca="true" t="shared" si="7" ref="Y10:Y40">IF(ISERROR(R10/X10-1),"         /0",IF(R10/X10&gt;5,"  *  ",(R10/X10-1)))</f>
        <v>0.09625175629718918</v>
      </c>
    </row>
    <row r="11" spans="1:25" ht="19.5" customHeight="1">
      <c r="A11" s="230" t="s">
        <v>159</v>
      </c>
      <c r="B11" s="228">
        <v>54930</v>
      </c>
      <c r="C11" s="225">
        <v>52238</v>
      </c>
      <c r="D11" s="224">
        <v>0</v>
      </c>
      <c r="E11" s="225">
        <v>0</v>
      </c>
      <c r="F11" s="224">
        <f t="shared" si="0"/>
        <v>107168</v>
      </c>
      <c r="G11" s="227">
        <f t="shared" si="1"/>
        <v>0.11300922059406608</v>
      </c>
      <c r="H11" s="228">
        <v>48295</v>
      </c>
      <c r="I11" s="225">
        <v>46305</v>
      </c>
      <c r="J11" s="224">
        <v>68</v>
      </c>
      <c r="K11" s="225">
        <v>101</v>
      </c>
      <c r="L11" s="224">
        <f t="shared" si="2"/>
        <v>94769</v>
      </c>
      <c r="M11" s="229">
        <f t="shared" si="3"/>
        <v>0.13083392248520087</v>
      </c>
      <c r="N11" s="228">
        <v>367990</v>
      </c>
      <c r="O11" s="225">
        <v>360129</v>
      </c>
      <c r="P11" s="224">
        <v>2016</v>
      </c>
      <c r="Q11" s="225">
        <v>386</v>
      </c>
      <c r="R11" s="224">
        <f t="shared" si="4"/>
        <v>730521</v>
      </c>
      <c r="S11" s="227">
        <f t="shared" si="5"/>
        <v>0.11345669549983577</v>
      </c>
      <c r="T11" s="228">
        <v>352265</v>
      </c>
      <c r="U11" s="225">
        <v>347293</v>
      </c>
      <c r="V11" s="224">
        <v>601</v>
      </c>
      <c r="W11" s="225">
        <v>903</v>
      </c>
      <c r="X11" s="224">
        <f t="shared" si="6"/>
        <v>701062</v>
      </c>
      <c r="Y11" s="223">
        <f t="shared" si="7"/>
        <v>0.042020534560424094</v>
      </c>
    </row>
    <row r="12" spans="1:25" ht="19.5" customHeight="1">
      <c r="A12" s="230" t="s">
        <v>180</v>
      </c>
      <c r="B12" s="228">
        <v>26489</v>
      </c>
      <c r="C12" s="225">
        <v>23960</v>
      </c>
      <c r="D12" s="224">
        <v>0</v>
      </c>
      <c r="E12" s="225">
        <v>0</v>
      </c>
      <c r="F12" s="224">
        <f t="shared" si="0"/>
        <v>50449</v>
      </c>
      <c r="G12" s="227">
        <f t="shared" si="1"/>
        <v>0.053198736280886456</v>
      </c>
      <c r="H12" s="228">
        <v>24839</v>
      </c>
      <c r="I12" s="225">
        <v>24233</v>
      </c>
      <c r="J12" s="224"/>
      <c r="K12" s="225"/>
      <c r="L12" s="224">
        <f t="shared" si="2"/>
        <v>49072</v>
      </c>
      <c r="M12" s="229">
        <f t="shared" si="3"/>
        <v>0.028060808607760057</v>
      </c>
      <c r="N12" s="228">
        <v>177341</v>
      </c>
      <c r="O12" s="225">
        <v>185534</v>
      </c>
      <c r="P12" s="224"/>
      <c r="Q12" s="225"/>
      <c r="R12" s="224">
        <f t="shared" si="4"/>
        <v>362875</v>
      </c>
      <c r="S12" s="227">
        <f t="shared" si="5"/>
        <v>0.056357857446264925</v>
      </c>
      <c r="T12" s="228">
        <v>162795</v>
      </c>
      <c r="U12" s="225">
        <v>171285</v>
      </c>
      <c r="V12" s="224"/>
      <c r="W12" s="225"/>
      <c r="X12" s="224">
        <f t="shared" si="6"/>
        <v>334080</v>
      </c>
      <c r="Y12" s="223">
        <f t="shared" si="7"/>
        <v>0.08619193007662829</v>
      </c>
    </row>
    <row r="13" spans="1:25" ht="19.5" customHeight="1">
      <c r="A13" s="230" t="s">
        <v>182</v>
      </c>
      <c r="B13" s="228">
        <v>19610</v>
      </c>
      <c r="C13" s="225">
        <v>17578</v>
      </c>
      <c r="D13" s="224">
        <v>0</v>
      </c>
      <c r="E13" s="225">
        <v>0</v>
      </c>
      <c r="F13" s="224">
        <f>SUM(B13:E13)</f>
        <v>37188</v>
      </c>
      <c r="G13" s="227">
        <f>F13/$F$9</f>
        <v>0.03921494191784982</v>
      </c>
      <c r="H13" s="228">
        <v>16647</v>
      </c>
      <c r="I13" s="225">
        <v>15190</v>
      </c>
      <c r="J13" s="224"/>
      <c r="K13" s="225"/>
      <c r="L13" s="224">
        <f>SUM(H13:K13)</f>
        <v>31837</v>
      </c>
      <c r="M13" s="229">
        <f>IF(ISERROR(F13/L13-1),"         /0",(F13/L13-1))</f>
        <v>0.16807488142727012</v>
      </c>
      <c r="N13" s="228">
        <v>122015</v>
      </c>
      <c r="O13" s="225">
        <v>120328</v>
      </c>
      <c r="P13" s="224"/>
      <c r="Q13" s="225"/>
      <c r="R13" s="224">
        <f>SUM(N13:Q13)</f>
        <v>242343</v>
      </c>
      <c r="S13" s="227">
        <f>R13/$R$9</f>
        <v>0.03763811849011418</v>
      </c>
      <c r="T13" s="228">
        <v>93379</v>
      </c>
      <c r="U13" s="225">
        <v>91467</v>
      </c>
      <c r="V13" s="224"/>
      <c r="W13" s="225"/>
      <c r="X13" s="224">
        <f>SUM(T13:W13)</f>
        <v>184846</v>
      </c>
      <c r="Y13" s="223">
        <f>IF(ISERROR(R13/X13-1),"         /0",IF(R13/X13&gt;5,"  *  ",(R13/X13-1)))</f>
        <v>0.3110535256375577</v>
      </c>
    </row>
    <row r="14" spans="1:25" ht="19.5" customHeight="1">
      <c r="A14" s="230" t="s">
        <v>185</v>
      </c>
      <c r="B14" s="228">
        <v>11750</v>
      </c>
      <c r="C14" s="225">
        <v>12095</v>
      </c>
      <c r="D14" s="224">
        <v>0</v>
      </c>
      <c r="E14" s="225">
        <v>0</v>
      </c>
      <c r="F14" s="224">
        <f t="shared" si="0"/>
        <v>23845</v>
      </c>
      <c r="G14" s="227">
        <f t="shared" si="1"/>
        <v>0.025144678122811903</v>
      </c>
      <c r="H14" s="228">
        <v>10321</v>
      </c>
      <c r="I14" s="225">
        <v>11395</v>
      </c>
      <c r="J14" s="224"/>
      <c r="K14" s="225"/>
      <c r="L14" s="224">
        <f t="shared" si="2"/>
        <v>21716</v>
      </c>
      <c r="M14" s="229">
        <f t="shared" si="3"/>
        <v>0.0980383127647817</v>
      </c>
      <c r="N14" s="228">
        <v>84818</v>
      </c>
      <c r="O14" s="225">
        <v>89632</v>
      </c>
      <c r="P14" s="224">
        <v>0</v>
      </c>
      <c r="Q14" s="225"/>
      <c r="R14" s="224">
        <f t="shared" si="4"/>
        <v>174450</v>
      </c>
      <c r="S14" s="227">
        <f t="shared" si="5"/>
        <v>0.02709370508164221</v>
      </c>
      <c r="T14" s="228">
        <v>80890</v>
      </c>
      <c r="U14" s="225">
        <v>85439</v>
      </c>
      <c r="V14" s="224"/>
      <c r="W14" s="225"/>
      <c r="X14" s="224">
        <f t="shared" si="6"/>
        <v>166329</v>
      </c>
      <c r="Y14" s="223">
        <f t="shared" si="7"/>
        <v>0.04882491928647448</v>
      </c>
    </row>
    <row r="15" spans="1:25" ht="19.5" customHeight="1">
      <c r="A15" s="230" t="s">
        <v>186</v>
      </c>
      <c r="B15" s="228">
        <v>12472</v>
      </c>
      <c r="C15" s="225">
        <v>11117</v>
      </c>
      <c r="D15" s="224">
        <v>0</v>
      </c>
      <c r="E15" s="225">
        <v>0</v>
      </c>
      <c r="F15" s="224">
        <f>SUM(B15:E15)</f>
        <v>23589</v>
      </c>
      <c r="G15" s="227">
        <f>F15/$F$9</f>
        <v>0.02487472477412497</v>
      </c>
      <c r="H15" s="228">
        <v>10693</v>
      </c>
      <c r="I15" s="225">
        <v>9178</v>
      </c>
      <c r="J15" s="224"/>
      <c r="K15" s="225"/>
      <c r="L15" s="224">
        <f>SUM(H15:K15)</f>
        <v>19871</v>
      </c>
      <c r="M15" s="229">
        <f>IF(ISERROR(F15/L15-1),"         /0",(F15/L15-1))</f>
        <v>0.1871068391122741</v>
      </c>
      <c r="N15" s="228">
        <v>95579</v>
      </c>
      <c r="O15" s="225">
        <v>94472</v>
      </c>
      <c r="P15" s="224"/>
      <c r="Q15" s="225"/>
      <c r="R15" s="224">
        <f>SUM(N15:Q15)</f>
        <v>190051</v>
      </c>
      <c r="S15" s="227">
        <f>R15/$R$9</f>
        <v>0.02951668526495376</v>
      </c>
      <c r="T15" s="228">
        <v>88713</v>
      </c>
      <c r="U15" s="225">
        <v>84905</v>
      </c>
      <c r="V15" s="224"/>
      <c r="W15" s="225"/>
      <c r="X15" s="224">
        <f>SUM(T15:W15)</f>
        <v>173618</v>
      </c>
      <c r="Y15" s="223">
        <f>IF(ISERROR(R15/X15-1),"         /0",IF(R15/X15&gt;5,"  *  ",(R15/X15-1)))</f>
        <v>0.09465032427513287</v>
      </c>
    </row>
    <row r="16" spans="1:25" ht="19.5" customHeight="1">
      <c r="A16" s="230" t="s">
        <v>190</v>
      </c>
      <c r="B16" s="228">
        <v>6606</v>
      </c>
      <c r="C16" s="225">
        <v>8326</v>
      </c>
      <c r="D16" s="224">
        <v>0</v>
      </c>
      <c r="E16" s="225">
        <v>0</v>
      </c>
      <c r="F16" s="224">
        <f>SUM(B16:E16)</f>
        <v>14932</v>
      </c>
      <c r="G16" s="227">
        <f>F16/$F$9</f>
        <v>0.01574587266637984</v>
      </c>
      <c r="H16" s="228">
        <v>10354</v>
      </c>
      <c r="I16" s="225">
        <v>9635</v>
      </c>
      <c r="J16" s="224"/>
      <c r="K16" s="225"/>
      <c r="L16" s="224">
        <f>SUM(H16:K16)</f>
        <v>19989</v>
      </c>
      <c r="M16" s="229">
        <f>IF(ISERROR(F16/L16-1),"         /0",(F16/L16-1))</f>
        <v>-0.252989144029216</v>
      </c>
      <c r="N16" s="228">
        <v>49919</v>
      </c>
      <c r="O16" s="225">
        <v>56544</v>
      </c>
      <c r="P16" s="224"/>
      <c r="Q16" s="225"/>
      <c r="R16" s="224">
        <f>SUM(N16:Q16)</f>
        <v>106463</v>
      </c>
      <c r="S16" s="227">
        <f>R16/$R$9</f>
        <v>0.016534692600211377</v>
      </c>
      <c r="T16" s="228">
        <v>55412</v>
      </c>
      <c r="U16" s="225">
        <v>56768</v>
      </c>
      <c r="V16" s="224"/>
      <c r="W16" s="225"/>
      <c r="X16" s="224">
        <f>SUM(T16:W16)</f>
        <v>112180</v>
      </c>
      <c r="Y16" s="223">
        <f>IF(ISERROR(R16/X16-1),"         /0",IF(R16/X16&gt;5,"  *  ",(R16/X16-1)))</f>
        <v>-0.050962738456052814</v>
      </c>
    </row>
    <row r="17" spans="1:25" ht="19.5" customHeight="1">
      <c r="A17" s="230" t="s">
        <v>160</v>
      </c>
      <c r="B17" s="228">
        <v>6983</v>
      </c>
      <c r="C17" s="225">
        <v>6758</v>
      </c>
      <c r="D17" s="224">
        <v>0</v>
      </c>
      <c r="E17" s="225">
        <v>0</v>
      </c>
      <c r="F17" s="224">
        <f>SUM(B17:E17)</f>
        <v>13741</v>
      </c>
      <c r="G17" s="227">
        <f>F17/$F$9</f>
        <v>0.014489956891824632</v>
      </c>
      <c r="H17" s="228">
        <v>6098</v>
      </c>
      <c r="I17" s="225">
        <v>5659</v>
      </c>
      <c r="J17" s="224"/>
      <c r="K17" s="225"/>
      <c r="L17" s="224">
        <f>SUM(H17:K17)</f>
        <v>11757</v>
      </c>
      <c r="M17" s="229">
        <f>IF(ISERROR(F17/L17-1),"         /0",(F17/L17-1))</f>
        <v>0.16875053159819675</v>
      </c>
      <c r="N17" s="228">
        <v>45735</v>
      </c>
      <c r="O17" s="225">
        <v>45468</v>
      </c>
      <c r="P17" s="224"/>
      <c r="Q17" s="225"/>
      <c r="R17" s="224">
        <f>SUM(N17:Q17)</f>
        <v>91203</v>
      </c>
      <c r="S17" s="227">
        <f>R17/$R$9</f>
        <v>0.014164672883697417</v>
      </c>
      <c r="T17" s="228">
        <v>38578</v>
      </c>
      <c r="U17" s="225">
        <v>37806</v>
      </c>
      <c r="V17" s="224"/>
      <c r="W17" s="225"/>
      <c r="X17" s="224">
        <f>SUM(T17:W17)</f>
        <v>76384</v>
      </c>
      <c r="Y17" s="223">
        <f>IF(ISERROR(R17/X17-1),"         /0",IF(R17/X17&gt;5,"  *  ",(R17/X17-1)))</f>
        <v>0.19400659824046929</v>
      </c>
    </row>
    <row r="18" spans="1:25" ht="19.5" customHeight="1">
      <c r="A18" s="230" t="s">
        <v>184</v>
      </c>
      <c r="B18" s="228">
        <v>6581</v>
      </c>
      <c r="C18" s="225">
        <v>6212</v>
      </c>
      <c r="D18" s="224">
        <v>0</v>
      </c>
      <c r="E18" s="225">
        <v>0</v>
      </c>
      <c r="F18" s="224">
        <f>SUM(B18:E18)</f>
        <v>12793</v>
      </c>
      <c r="G18" s="227">
        <f>F18/$F$9</f>
        <v>0.013490285897468344</v>
      </c>
      <c r="H18" s="228">
        <v>3602</v>
      </c>
      <c r="I18" s="225">
        <v>3400</v>
      </c>
      <c r="J18" s="224"/>
      <c r="K18" s="225"/>
      <c r="L18" s="224">
        <f>SUM(H18:K18)</f>
        <v>7002</v>
      </c>
      <c r="M18" s="229">
        <f>IF(ISERROR(F18/L18-1),"         /0",(F18/L18-1))</f>
        <v>0.8270494144530134</v>
      </c>
      <c r="N18" s="228">
        <v>41502</v>
      </c>
      <c r="O18" s="225">
        <v>38380</v>
      </c>
      <c r="P18" s="224"/>
      <c r="Q18" s="225"/>
      <c r="R18" s="224">
        <f>SUM(N18:Q18)</f>
        <v>79882</v>
      </c>
      <c r="S18" s="227">
        <f>R18/$R$9</f>
        <v>0.01240641644787471</v>
      </c>
      <c r="T18" s="228">
        <v>21695</v>
      </c>
      <c r="U18" s="225">
        <v>21175</v>
      </c>
      <c r="V18" s="224"/>
      <c r="W18" s="225"/>
      <c r="X18" s="224">
        <f>SUM(T18:W18)</f>
        <v>42870</v>
      </c>
      <c r="Y18" s="223">
        <f>IF(ISERROR(R18/X18-1),"         /0",IF(R18/X18&gt;5,"  *  ",(R18/X18-1)))</f>
        <v>0.8633543270352229</v>
      </c>
    </row>
    <row r="19" spans="1:25" ht="19.5" customHeight="1">
      <c r="A19" s="230" t="s">
        <v>196</v>
      </c>
      <c r="B19" s="228">
        <v>4707</v>
      </c>
      <c r="C19" s="225">
        <v>4120</v>
      </c>
      <c r="D19" s="224">
        <v>0</v>
      </c>
      <c r="E19" s="225">
        <v>0</v>
      </c>
      <c r="F19" s="224">
        <f t="shared" si="0"/>
        <v>8827</v>
      </c>
      <c r="G19" s="227">
        <f t="shared" si="1"/>
        <v>0.009308118003357544</v>
      </c>
      <c r="H19" s="228">
        <v>4469</v>
      </c>
      <c r="I19" s="225">
        <v>3580</v>
      </c>
      <c r="J19" s="224"/>
      <c r="K19" s="225"/>
      <c r="L19" s="224">
        <f t="shared" si="2"/>
        <v>8049</v>
      </c>
      <c r="M19" s="229">
        <f t="shared" si="3"/>
        <v>0.09665796993415321</v>
      </c>
      <c r="N19" s="228">
        <v>27372</v>
      </c>
      <c r="O19" s="225">
        <v>25203</v>
      </c>
      <c r="P19" s="224"/>
      <c r="Q19" s="225"/>
      <c r="R19" s="224">
        <f t="shared" si="4"/>
        <v>52575</v>
      </c>
      <c r="S19" s="227">
        <f t="shared" si="5"/>
        <v>0.008165385753323812</v>
      </c>
      <c r="T19" s="228">
        <v>26095</v>
      </c>
      <c r="U19" s="225">
        <v>22520</v>
      </c>
      <c r="V19" s="224"/>
      <c r="W19" s="225"/>
      <c r="X19" s="224">
        <f t="shared" si="6"/>
        <v>48615</v>
      </c>
      <c r="Y19" s="223">
        <f t="shared" si="7"/>
        <v>0.08145634063560636</v>
      </c>
    </row>
    <row r="20" spans="1:25" ht="19.5" customHeight="1">
      <c r="A20" s="230" t="s">
        <v>192</v>
      </c>
      <c r="B20" s="228">
        <v>810</v>
      </c>
      <c r="C20" s="225">
        <v>1200</v>
      </c>
      <c r="D20" s="224">
        <v>0</v>
      </c>
      <c r="E20" s="225">
        <v>0</v>
      </c>
      <c r="F20" s="224">
        <f>SUM(B20:E20)</f>
        <v>2010</v>
      </c>
      <c r="G20" s="227">
        <f>F20/$F$9</f>
        <v>0.002119555589299724</v>
      </c>
      <c r="H20" s="228">
        <v>2110</v>
      </c>
      <c r="I20" s="225">
        <v>2372</v>
      </c>
      <c r="J20" s="224"/>
      <c r="K20" s="225"/>
      <c r="L20" s="224">
        <f>SUM(H20:K20)</f>
        <v>4482</v>
      </c>
      <c r="M20" s="229">
        <f>IF(ISERROR(F20/L20-1),"         /0",(F20/L20-1))</f>
        <v>-0.5515394912985274</v>
      </c>
      <c r="N20" s="228">
        <v>6873</v>
      </c>
      <c r="O20" s="225">
        <v>9267</v>
      </c>
      <c r="P20" s="224"/>
      <c r="Q20" s="225"/>
      <c r="R20" s="224">
        <f>SUM(N20:Q20)</f>
        <v>16140</v>
      </c>
      <c r="S20" s="227">
        <f>R20/$R$9</f>
        <v>0.0025066918888948424</v>
      </c>
      <c r="T20" s="228">
        <v>12009</v>
      </c>
      <c r="U20" s="225">
        <v>13237</v>
      </c>
      <c r="V20" s="224"/>
      <c r="W20" s="225"/>
      <c r="X20" s="224">
        <f>SUM(T20:W20)</f>
        <v>25246</v>
      </c>
      <c r="Y20" s="223">
        <f>IF(ISERROR(R20/X20-1),"         /0",IF(R20/X20&gt;5,"  *  ",(R20/X20-1)))</f>
        <v>-0.3606908025033668</v>
      </c>
    </row>
    <row r="21" spans="1:25" ht="19.5" customHeight="1">
      <c r="A21" s="230" t="s">
        <v>193</v>
      </c>
      <c r="B21" s="228">
        <v>1028</v>
      </c>
      <c r="C21" s="225">
        <v>0</v>
      </c>
      <c r="D21" s="224">
        <v>0</v>
      </c>
      <c r="E21" s="225">
        <v>0</v>
      </c>
      <c r="F21" s="224">
        <f t="shared" si="0"/>
        <v>1028</v>
      </c>
      <c r="G21" s="227">
        <f t="shared" si="1"/>
        <v>0.0010840314158209535</v>
      </c>
      <c r="H21" s="228">
        <v>321</v>
      </c>
      <c r="I21" s="225"/>
      <c r="J21" s="224"/>
      <c r="K21" s="225"/>
      <c r="L21" s="224">
        <f t="shared" si="2"/>
        <v>321</v>
      </c>
      <c r="M21" s="229">
        <f t="shared" si="3"/>
        <v>2.202492211838006</v>
      </c>
      <c r="N21" s="228">
        <v>4470</v>
      </c>
      <c r="O21" s="225"/>
      <c r="P21" s="224"/>
      <c r="Q21" s="225"/>
      <c r="R21" s="224">
        <f t="shared" si="4"/>
        <v>4470</v>
      </c>
      <c r="S21" s="227">
        <f t="shared" si="5"/>
        <v>0.0006942325119801701</v>
      </c>
      <c r="T21" s="228">
        <v>1799</v>
      </c>
      <c r="U21" s="225"/>
      <c r="V21" s="224"/>
      <c r="W21" s="225"/>
      <c r="X21" s="224">
        <f t="shared" si="6"/>
        <v>1799</v>
      </c>
      <c r="Y21" s="223">
        <f t="shared" si="7"/>
        <v>1.4847137298499167</v>
      </c>
    </row>
    <row r="22" spans="1:25" ht="19.5" customHeight="1">
      <c r="A22" s="230" t="s">
        <v>188</v>
      </c>
      <c r="B22" s="228">
        <v>277</v>
      </c>
      <c r="C22" s="225">
        <v>193</v>
      </c>
      <c r="D22" s="224">
        <v>0</v>
      </c>
      <c r="E22" s="225">
        <v>0</v>
      </c>
      <c r="F22" s="224">
        <f t="shared" si="0"/>
        <v>470</v>
      </c>
      <c r="G22" s="227">
        <f t="shared" si="1"/>
        <v>0.0004956174761049107</v>
      </c>
      <c r="H22" s="228">
        <v>190</v>
      </c>
      <c r="I22" s="225">
        <v>324</v>
      </c>
      <c r="J22" s="224"/>
      <c r="K22" s="225"/>
      <c r="L22" s="224">
        <f t="shared" si="2"/>
        <v>514</v>
      </c>
      <c r="M22" s="229">
        <f t="shared" si="3"/>
        <v>-0.08560311284046696</v>
      </c>
      <c r="N22" s="228">
        <v>1748</v>
      </c>
      <c r="O22" s="225">
        <v>1387</v>
      </c>
      <c r="P22" s="224"/>
      <c r="Q22" s="225"/>
      <c r="R22" s="224">
        <f t="shared" si="4"/>
        <v>3135</v>
      </c>
      <c r="S22" s="227">
        <f t="shared" si="5"/>
        <v>0.00048689461410689785</v>
      </c>
      <c r="T22" s="228">
        <v>3403</v>
      </c>
      <c r="U22" s="225">
        <v>3332</v>
      </c>
      <c r="V22" s="224"/>
      <c r="W22" s="225"/>
      <c r="X22" s="224">
        <f t="shared" si="6"/>
        <v>6735</v>
      </c>
      <c r="Y22" s="223">
        <f t="shared" si="7"/>
        <v>-0.534521158129176</v>
      </c>
    </row>
    <row r="23" spans="1:25" ht="19.5" customHeight="1" thickBot="1">
      <c r="A23" s="230" t="s">
        <v>170</v>
      </c>
      <c r="B23" s="228">
        <v>17</v>
      </c>
      <c r="C23" s="225">
        <v>17</v>
      </c>
      <c r="D23" s="224">
        <v>6</v>
      </c>
      <c r="E23" s="225">
        <v>7</v>
      </c>
      <c r="F23" s="224">
        <f t="shared" si="0"/>
        <v>47</v>
      </c>
      <c r="G23" s="227">
        <f t="shared" si="1"/>
        <v>4.956174761049106E-05</v>
      </c>
      <c r="H23" s="228">
        <v>3</v>
      </c>
      <c r="I23" s="225">
        <v>1</v>
      </c>
      <c r="J23" s="224">
        <v>16</v>
      </c>
      <c r="K23" s="225">
        <v>5</v>
      </c>
      <c r="L23" s="224">
        <f t="shared" si="2"/>
        <v>25</v>
      </c>
      <c r="M23" s="229">
        <f t="shared" si="3"/>
        <v>0.8799999999999999</v>
      </c>
      <c r="N23" s="228">
        <v>66</v>
      </c>
      <c r="O23" s="225">
        <v>53</v>
      </c>
      <c r="P23" s="224">
        <v>71</v>
      </c>
      <c r="Q23" s="225">
        <v>46</v>
      </c>
      <c r="R23" s="224">
        <f t="shared" si="4"/>
        <v>236</v>
      </c>
      <c r="S23" s="227">
        <f t="shared" si="5"/>
        <v>3.6652991683964236E-05</v>
      </c>
      <c r="T23" s="228">
        <v>22</v>
      </c>
      <c r="U23" s="225">
        <v>32</v>
      </c>
      <c r="V23" s="224">
        <v>83</v>
      </c>
      <c r="W23" s="225">
        <v>70</v>
      </c>
      <c r="X23" s="224">
        <f t="shared" si="6"/>
        <v>207</v>
      </c>
      <c r="Y23" s="223">
        <f t="shared" si="7"/>
        <v>0.14009661835748788</v>
      </c>
    </row>
    <row r="24" spans="1:25" s="278" customFormat="1" ht="19.5" customHeight="1">
      <c r="A24" s="287" t="s">
        <v>60</v>
      </c>
      <c r="B24" s="284">
        <f>SUM(B25:B37)</f>
        <v>121631</v>
      </c>
      <c r="C24" s="283">
        <f>SUM(C25:C37)</f>
        <v>121271</v>
      </c>
      <c r="D24" s="282">
        <f>SUM(D25:D37)</f>
        <v>45</v>
      </c>
      <c r="E24" s="283">
        <f>SUM(E25:E37)</f>
        <v>18</v>
      </c>
      <c r="F24" s="282">
        <f t="shared" si="0"/>
        <v>242965</v>
      </c>
      <c r="G24" s="285">
        <f t="shared" si="1"/>
        <v>0.2562078725145311</v>
      </c>
      <c r="H24" s="284">
        <f>SUM(H25:H37)</f>
        <v>114261</v>
      </c>
      <c r="I24" s="283">
        <f>SUM(I25:I37)</f>
        <v>114693</v>
      </c>
      <c r="J24" s="282">
        <f>SUM(J25:J37)</f>
        <v>30</v>
      </c>
      <c r="K24" s="283">
        <f>SUM(K25:K37)</f>
        <v>22</v>
      </c>
      <c r="L24" s="282">
        <f t="shared" si="2"/>
        <v>229006</v>
      </c>
      <c r="M24" s="286">
        <f t="shared" si="3"/>
        <v>0.06095473481044156</v>
      </c>
      <c r="N24" s="284">
        <f>SUM(N25:N37)</f>
        <v>866082</v>
      </c>
      <c r="O24" s="283">
        <f>SUM(O25:O37)</f>
        <v>857527</v>
      </c>
      <c r="P24" s="282">
        <f>SUM(P25:P37)</f>
        <v>1184</v>
      </c>
      <c r="Q24" s="283">
        <f>SUM(Q25:Q37)</f>
        <v>1357</v>
      </c>
      <c r="R24" s="282">
        <f t="shared" si="4"/>
        <v>1726150</v>
      </c>
      <c r="S24" s="285">
        <f t="shared" si="5"/>
        <v>0.2680871254037071</v>
      </c>
      <c r="T24" s="284">
        <f>SUM(T25:T37)</f>
        <v>844367</v>
      </c>
      <c r="U24" s="283">
        <f>SUM(U25:U37)</f>
        <v>822294</v>
      </c>
      <c r="V24" s="282">
        <f>SUM(V25:V37)</f>
        <v>674</v>
      </c>
      <c r="W24" s="283">
        <f>SUM(W25:W37)</f>
        <v>578</v>
      </c>
      <c r="X24" s="282">
        <f t="shared" si="6"/>
        <v>1667913</v>
      </c>
      <c r="Y24" s="279">
        <f t="shared" si="7"/>
        <v>0.034916089748086465</v>
      </c>
    </row>
    <row r="25" spans="1:25" ht="19.5" customHeight="1">
      <c r="A25" s="245" t="s">
        <v>179</v>
      </c>
      <c r="B25" s="242">
        <v>25911</v>
      </c>
      <c r="C25" s="240">
        <v>28138</v>
      </c>
      <c r="D25" s="241">
        <v>0</v>
      </c>
      <c r="E25" s="240">
        <v>0</v>
      </c>
      <c r="F25" s="241">
        <f t="shared" si="0"/>
        <v>54049</v>
      </c>
      <c r="G25" s="243">
        <f t="shared" si="1"/>
        <v>0.05699495524679641</v>
      </c>
      <c r="H25" s="242">
        <v>29188</v>
      </c>
      <c r="I25" s="240">
        <v>29904</v>
      </c>
      <c r="J25" s="241"/>
      <c r="K25" s="240"/>
      <c r="L25" s="241">
        <f t="shared" si="2"/>
        <v>59092</v>
      </c>
      <c r="M25" s="244">
        <f t="shared" si="3"/>
        <v>-0.08534150138766672</v>
      </c>
      <c r="N25" s="242">
        <v>189468</v>
      </c>
      <c r="O25" s="240">
        <v>187965</v>
      </c>
      <c r="P25" s="241"/>
      <c r="Q25" s="240"/>
      <c r="R25" s="241">
        <f t="shared" si="4"/>
        <v>377433</v>
      </c>
      <c r="S25" s="243">
        <f t="shared" si="5"/>
        <v>0.05861885004344777</v>
      </c>
      <c r="T25" s="242">
        <v>191687</v>
      </c>
      <c r="U25" s="240">
        <v>183019</v>
      </c>
      <c r="V25" s="241"/>
      <c r="W25" s="240"/>
      <c r="X25" s="241">
        <f t="shared" si="6"/>
        <v>374706</v>
      </c>
      <c r="Y25" s="239">
        <f t="shared" si="7"/>
        <v>0.007277705721285388</v>
      </c>
    </row>
    <row r="26" spans="1:25" ht="19.5" customHeight="1">
      <c r="A26" s="245" t="s">
        <v>159</v>
      </c>
      <c r="B26" s="242">
        <v>26561</v>
      </c>
      <c r="C26" s="240">
        <v>26802</v>
      </c>
      <c r="D26" s="241">
        <v>31</v>
      </c>
      <c r="E26" s="240">
        <v>0</v>
      </c>
      <c r="F26" s="241">
        <f t="shared" si="0"/>
        <v>53394</v>
      </c>
      <c r="G26" s="243">
        <f t="shared" si="1"/>
        <v>0.056304254296054464</v>
      </c>
      <c r="H26" s="242">
        <v>30953</v>
      </c>
      <c r="I26" s="240">
        <v>31161</v>
      </c>
      <c r="J26" s="241">
        <v>19</v>
      </c>
      <c r="K26" s="240"/>
      <c r="L26" s="241">
        <f t="shared" si="2"/>
        <v>62133</v>
      </c>
      <c r="M26" s="244">
        <f t="shared" si="3"/>
        <v>-0.14064989619043022</v>
      </c>
      <c r="N26" s="242">
        <v>214521</v>
      </c>
      <c r="O26" s="240">
        <v>216070</v>
      </c>
      <c r="P26" s="241">
        <v>806</v>
      </c>
      <c r="Q26" s="240">
        <v>965</v>
      </c>
      <c r="R26" s="241">
        <f t="shared" si="4"/>
        <v>432362</v>
      </c>
      <c r="S26" s="243">
        <f t="shared" si="5"/>
        <v>0.06714983385789045</v>
      </c>
      <c r="T26" s="242">
        <v>261874</v>
      </c>
      <c r="U26" s="240">
        <v>263212</v>
      </c>
      <c r="V26" s="241">
        <v>349</v>
      </c>
      <c r="W26" s="240">
        <v>205</v>
      </c>
      <c r="X26" s="241">
        <f t="shared" si="6"/>
        <v>525640</v>
      </c>
      <c r="Y26" s="239">
        <f t="shared" si="7"/>
        <v>-0.1774560535727875</v>
      </c>
    </row>
    <row r="27" spans="1:25" ht="19.5" customHeight="1">
      <c r="A27" s="245" t="s">
        <v>181</v>
      </c>
      <c r="B27" s="242">
        <v>21431</v>
      </c>
      <c r="C27" s="240">
        <v>19966</v>
      </c>
      <c r="D27" s="241">
        <v>0</v>
      </c>
      <c r="E27" s="240">
        <v>0</v>
      </c>
      <c r="F27" s="241">
        <f t="shared" si="0"/>
        <v>41397</v>
      </c>
      <c r="G27" s="243">
        <f t="shared" si="1"/>
        <v>0.04365335459215954</v>
      </c>
      <c r="H27" s="242">
        <v>14040</v>
      </c>
      <c r="I27" s="240">
        <v>14267</v>
      </c>
      <c r="J27" s="241"/>
      <c r="K27" s="240"/>
      <c r="L27" s="241">
        <f t="shared" si="2"/>
        <v>28307</v>
      </c>
      <c r="M27" s="244">
        <f t="shared" si="3"/>
        <v>0.46242978768502496</v>
      </c>
      <c r="N27" s="242">
        <v>135434</v>
      </c>
      <c r="O27" s="240">
        <v>131523</v>
      </c>
      <c r="P27" s="241">
        <v>146</v>
      </c>
      <c r="Q27" s="240">
        <v>148</v>
      </c>
      <c r="R27" s="241">
        <f t="shared" si="4"/>
        <v>267251</v>
      </c>
      <c r="S27" s="243">
        <f t="shared" si="5"/>
        <v>0.04150656220564037</v>
      </c>
      <c r="T27" s="242">
        <v>98916</v>
      </c>
      <c r="U27" s="240">
        <v>93496</v>
      </c>
      <c r="V27" s="241"/>
      <c r="W27" s="240">
        <v>68</v>
      </c>
      <c r="X27" s="241">
        <f t="shared" si="6"/>
        <v>192480</v>
      </c>
      <c r="Y27" s="239">
        <f t="shared" si="7"/>
        <v>0.3884611388196175</v>
      </c>
    </row>
    <row r="28" spans="1:25" ht="19.5" customHeight="1">
      <c r="A28" s="245" t="s">
        <v>183</v>
      </c>
      <c r="B28" s="242">
        <v>15931</v>
      </c>
      <c r="C28" s="240">
        <v>15176</v>
      </c>
      <c r="D28" s="241">
        <v>0</v>
      </c>
      <c r="E28" s="240">
        <v>0</v>
      </c>
      <c r="F28" s="241">
        <f>SUM(B28:E28)</f>
        <v>31107</v>
      </c>
      <c r="G28" s="243">
        <f>F28/$F$9</f>
        <v>0.03280249538126692</v>
      </c>
      <c r="H28" s="242">
        <v>12089</v>
      </c>
      <c r="I28" s="240">
        <v>11062</v>
      </c>
      <c r="J28" s="241"/>
      <c r="K28" s="240"/>
      <c r="L28" s="241">
        <f>SUM(H28:K28)</f>
        <v>23151</v>
      </c>
      <c r="M28" s="244">
        <f>IF(ISERROR(F28/L28-1),"         /0",(F28/L28-1))</f>
        <v>0.34365686147466623</v>
      </c>
      <c r="N28" s="242">
        <v>103097</v>
      </c>
      <c r="O28" s="240">
        <v>98643</v>
      </c>
      <c r="P28" s="241"/>
      <c r="Q28" s="240"/>
      <c r="R28" s="241">
        <f>SUM(N28:Q28)</f>
        <v>201740</v>
      </c>
      <c r="S28" s="243">
        <f>R28/$R$9</f>
        <v>0.03133209551831757</v>
      </c>
      <c r="T28" s="242">
        <v>85587</v>
      </c>
      <c r="U28" s="240">
        <v>78992</v>
      </c>
      <c r="V28" s="241"/>
      <c r="W28" s="240"/>
      <c r="X28" s="241">
        <f>SUM(T28:W28)</f>
        <v>164579</v>
      </c>
      <c r="Y28" s="239">
        <f>IF(ISERROR(R28/X28-1),"         /0",IF(R28/X28&gt;5,"  *  ",(R28/X28-1)))</f>
        <v>0.22579429939421192</v>
      </c>
    </row>
    <row r="29" spans="1:25" ht="19.5" customHeight="1">
      <c r="A29" s="245" t="s">
        <v>160</v>
      </c>
      <c r="B29" s="242">
        <v>9624</v>
      </c>
      <c r="C29" s="240">
        <v>9092</v>
      </c>
      <c r="D29" s="241">
        <v>0</v>
      </c>
      <c r="E29" s="240">
        <v>0</v>
      </c>
      <c r="F29" s="241">
        <f t="shared" si="0"/>
        <v>18716</v>
      </c>
      <c r="G29" s="243">
        <f t="shared" si="1"/>
        <v>0.019736120601658524</v>
      </c>
      <c r="H29" s="242">
        <v>5253</v>
      </c>
      <c r="I29" s="240">
        <v>6100</v>
      </c>
      <c r="J29" s="241"/>
      <c r="K29" s="240"/>
      <c r="L29" s="241">
        <f t="shared" si="2"/>
        <v>11353</v>
      </c>
      <c r="M29" s="244">
        <f t="shared" si="3"/>
        <v>0.6485510437769753</v>
      </c>
      <c r="N29" s="242">
        <v>96022</v>
      </c>
      <c r="O29" s="240">
        <v>90876</v>
      </c>
      <c r="P29" s="241">
        <v>128</v>
      </c>
      <c r="Q29" s="240">
        <v>129</v>
      </c>
      <c r="R29" s="241">
        <f t="shared" si="4"/>
        <v>187155</v>
      </c>
      <c r="S29" s="243">
        <f t="shared" si="5"/>
        <v>0.029066909570391215</v>
      </c>
      <c r="T29" s="242">
        <v>31336</v>
      </c>
      <c r="U29" s="240">
        <v>31932</v>
      </c>
      <c r="V29" s="241">
        <v>89</v>
      </c>
      <c r="W29" s="240">
        <v>85</v>
      </c>
      <c r="X29" s="241">
        <f t="shared" si="6"/>
        <v>63442</v>
      </c>
      <c r="Y29" s="239">
        <f t="shared" si="7"/>
        <v>1.9500173386715427</v>
      </c>
    </row>
    <row r="30" spans="1:25" ht="19.5" customHeight="1">
      <c r="A30" s="245" t="s">
        <v>194</v>
      </c>
      <c r="B30" s="242">
        <v>5167</v>
      </c>
      <c r="C30" s="240">
        <v>4749</v>
      </c>
      <c r="D30" s="241">
        <v>0</v>
      </c>
      <c r="E30" s="240">
        <v>0</v>
      </c>
      <c r="F30" s="241">
        <f>SUM(B30:E30)</f>
        <v>9916</v>
      </c>
      <c r="G30" s="243">
        <f>F30/$F$9</f>
        <v>0.010456474240545306</v>
      </c>
      <c r="H30" s="242">
        <v>6835</v>
      </c>
      <c r="I30" s="240">
        <v>6016</v>
      </c>
      <c r="J30" s="241"/>
      <c r="K30" s="240"/>
      <c r="L30" s="241">
        <f>SUM(H30:K30)</f>
        <v>12851</v>
      </c>
      <c r="M30" s="244">
        <f>IF(ISERROR(F30/L30-1),"         /0",(F30/L30-1))</f>
        <v>-0.22838689596140382</v>
      </c>
      <c r="N30" s="242">
        <v>5167</v>
      </c>
      <c r="O30" s="240">
        <v>4749</v>
      </c>
      <c r="P30" s="241"/>
      <c r="Q30" s="240"/>
      <c r="R30" s="241">
        <f>SUM(N30:Q30)</f>
        <v>9916</v>
      </c>
      <c r="S30" s="243">
        <f>R30/$R$9</f>
        <v>0.0015400468878736839</v>
      </c>
      <c r="T30" s="242">
        <v>52800</v>
      </c>
      <c r="U30" s="240">
        <v>48589</v>
      </c>
      <c r="V30" s="241"/>
      <c r="W30" s="240"/>
      <c r="X30" s="241">
        <f>SUM(T30:W30)</f>
        <v>101389</v>
      </c>
      <c r="Y30" s="239">
        <f>IF(ISERROR(R30/X30-1),"         /0",IF(R30/X30&gt;5,"  *  ",(R30/X30-1)))</f>
        <v>-0.9021984633441498</v>
      </c>
    </row>
    <row r="31" spans="1:25" ht="19.5" customHeight="1">
      <c r="A31" s="245" t="s">
        <v>195</v>
      </c>
      <c r="B31" s="242">
        <v>4547</v>
      </c>
      <c r="C31" s="240">
        <v>4580</v>
      </c>
      <c r="D31" s="241">
        <v>0</v>
      </c>
      <c r="E31" s="240">
        <v>0</v>
      </c>
      <c r="F31" s="241">
        <f>SUM(B31:E31)</f>
        <v>9127</v>
      </c>
      <c r="G31" s="243">
        <f>F31/$F$9</f>
        <v>0.009624469583850041</v>
      </c>
      <c r="H31" s="242">
        <v>2039</v>
      </c>
      <c r="I31" s="240">
        <v>2349</v>
      </c>
      <c r="J31" s="241"/>
      <c r="K31" s="240"/>
      <c r="L31" s="241">
        <f>SUM(H31:K31)</f>
        <v>4388</v>
      </c>
      <c r="M31" s="244">
        <f>IF(ISERROR(F31/L31-1),"         /0",(F31/L31-1))</f>
        <v>1.0799908842297175</v>
      </c>
      <c r="N31" s="242">
        <v>28341</v>
      </c>
      <c r="O31" s="240">
        <v>32631</v>
      </c>
      <c r="P31" s="241"/>
      <c r="Q31" s="240"/>
      <c r="R31" s="241">
        <f>SUM(N31:Q31)</f>
        <v>60972</v>
      </c>
      <c r="S31" s="243">
        <f>R31/$R$9</f>
        <v>0.009469517834553676</v>
      </c>
      <c r="T31" s="242">
        <v>13297</v>
      </c>
      <c r="U31" s="240">
        <v>14015</v>
      </c>
      <c r="V31" s="241">
        <v>137</v>
      </c>
      <c r="W31" s="240">
        <v>126</v>
      </c>
      <c r="X31" s="241">
        <f>SUM(T31:W31)</f>
        <v>27575</v>
      </c>
      <c r="Y31" s="239">
        <f>IF(ISERROR(R31/X31-1),"         /0",IF(R31/X31&gt;5,"  *  ",(R31/X31-1)))</f>
        <v>1.2111332728921123</v>
      </c>
    </row>
    <row r="32" spans="1:25" ht="19.5" customHeight="1">
      <c r="A32" s="245" t="s">
        <v>197</v>
      </c>
      <c r="B32" s="242">
        <v>4012</v>
      </c>
      <c r="C32" s="240">
        <v>4221</v>
      </c>
      <c r="D32" s="241">
        <v>0</v>
      </c>
      <c r="E32" s="240">
        <v>0</v>
      </c>
      <c r="F32" s="241">
        <f>SUM(B32:E32)</f>
        <v>8233</v>
      </c>
      <c r="G32" s="243">
        <f>F32/$F$9</f>
        <v>0.008681741873982402</v>
      </c>
      <c r="H32" s="242">
        <v>3181</v>
      </c>
      <c r="I32" s="240">
        <v>3117</v>
      </c>
      <c r="J32" s="241"/>
      <c r="K32" s="240"/>
      <c r="L32" s="241">
        <f>SUM(H32:K32)</f>
        <v>6298</v>
      </c>
      <c r="M32" s="244">
        <f>IF(ISERROR(F32/L32-1),"         /0",(F32/L32-1))</f>
        <v>0.3072403937758019</v>
      </c>
      <c r="N32" s="242">
        <v>21850</v>
      </c>
      <c r="O32" s="240">
        <v>21464</v>
      </c>
      <c r="P32" s="241"/>
      <c r="Q32" s="240"/>
      <c r="R32" s="241">
        <f>SUM(N32:Q32)</f>
        <v>43314</v>
      </c>
      <c r="S32" s="243">
        <f>R32/$R$9</f>
        <v>0.006727066448301809</v>
      </c>
      <c r="T32" s="242">
        <v>23160</v>
      </c>
      <c r="U32" s="240">
        <v>21976</v>
      </c>
      <c r="V32" s="241"/>
      <c r="W32" s="240"/>
      <c r="X32" s="241">
        <f>SUM(T32:W32)</f>
        <v>45136</v>
      </c>
      <c r="Y32" s="239">
        <f>IF(ISERROR(R32/X32-1),"         /0",IF(R32/X32&gt;5,"  *  ",(R32/X32-1)))</f>
        <v>-0.0403668911733428</v>
      </c>
    </row>
    <row r="33" spans="1:25" ht="19.5" customHeight="1">
      <c r="A33" s="245" t="s">
        <v>198</v>
      </c>
      <c r="B33" s="242">
        <v>3305</v>
      </c>
      <c r="C33" s="240">
        <v>3083</v>
      </c>
      <c r="D33" s="241">
        <v>0</v>
      </c>
      <c r="E33" s="240">
        <v>0</v>
      </c>
      <c r="F33" s="241">
        <f t="shared" si="0"/>
        <v>6388</v>
      </c>
      <c r="G33" s="243">
        <f t="shared" si="1"/>
        <v>0.006736179653953551</v>
      </c>
      <c r="H33" s="242">
        <v>3808</v>
      </c>
      <c r="I33" s="240">
        <v>3569</v>
      </c>
      <c r="J33" s="241"/>
      <c r="K33" s="240"/>
      <c r="L33" s="241">
        <f t="shared" si="2"/>
        <v>7377</v>
      </c>
      <c r="M33" s="244">
        <f t="shared" si="3"/>
        <v>-0.13406533821336586</v>
      </c>
      <c r="N33" s="242">
        <v>27368</v>
      </c>
      <c r="O33" s="240">
        <v>26768</v>
      </c>
      <c r="P33" s="241"/>
      <c r="Q33" s="240"/>
      <c r="R33" s="241">
        <f t="shared" si="4"/>
        <v>54136</v>
      </c>
      <c r="S33" s="243">
        <f t="shared" si="5"/>
        <v>0.008407823550013085</v>
      </c>
      <c r="T33" s="242">
        <v>30634</v>
      </c>
      <c r="U33" s="240">
        <v>29910</v>
      </c>
      <c r="V33" s="241"/>
      <c r="W33" s="240"/>
      <c r="X33" s="241">
        <f t="shared" si="6"/>
        <v>60544</v>
      </c>
      <c r="Y33" s="239">
        <f t="shared" si="7"/>
        <v>-0.10584038054968292</v>
      </c>
    </row>
    <row r="34" spans="1:25" ht="19.5" customHeight="1">
      <c r="A34" s="245" t="s">
        <v>164</v>
      </c>
      <c r="B34" s="242">
        <v>2364</v>
      </c>
      <c r="C34" s="240">
        <v>1770</v>
      </c>
      <c r="D34" s="241">
        <v>0</v>
      </c>
      <c r="E34" s="240">
        <v>0</v>
      </c>
      <c r="F34" s="241">
        <f t="shared" si="0"/>
        <v>4134</v>
      </c>
      <c r="G34" s="243">
        <f t="shared" si="1"/>
        <v>0.004359324779186597</v>
      </c>
      <c r="H34" s="242">
        <v>4254</v>
      </c>
      <c r="I34" s="240">
        <v>3702</v>
      </c>
      <c r="J34" s="241"/>
      <c r="K34" s="240"/>
      <c r="L34" s="241">
        <f t="shared" si="2"/>
        <v>7956</v>
      </c>
      <c r="M34" s="244">
        <f t="shared" si="3"/>
        <v>-0.48039215686274506</v>
      </c>
      <c r="N34" s="242">
        <v>33221</v>
      </c>
      <c r="O34" s="240">
        <v>28872</v>
      </c>
      <c r="P34" s="241"/>
      <c r="Q34" s="240"/>
      <c r="R34" s="241">
        <f t="shared" si="4"/>
        <v>62093</v>
      </c>
      <c r="S34" s="243">
        <f t="shared" si="5"/>
        <v>0.009643619545052506</v>
      </c>
      <c r="T34" s="242">
        <v>36577</v>
      </c>
      <c r="U34" s="240">
        <v>32190</v>
      </c>
      <c r="V34" s="241"/>
      <c r="W34" s="240"/>
      <c r="X34" s="241">
        <f t="shared" si="6"/>
        <v>68767</v>
      </c>
      <c r="Y34" s="239">
        <f t="shared" si="7"/>
        <v>-0.09705236523332417</v>
      </c>
    </row>
    <row r="35" spans="1:25" ht="19.5" customHeight="1">
      <c r="A35" s="245" t="s">
        <v>192</v>
      </c>
      <c r="B35" s="242">
        <v>1035</v>
      </c>
      <c r="C35" s="240">
        <v>2178</v>
      </c>
      <c r="D35" s="241">
        <v>0</v>
      </c>
      <c r="E35" s="240">
        <v>0</v>
      </c>
      <c r="F35" s="241">
        <f t="shared" si="0"/>
        <v>3213</v>
      </c>
      <c r="G35" s="243">
        <f t="shared" si="1"/>
        <v>0.0033881254270746335</v>
      </c>
      <c r="H35" s="242">
        <v>1138</v>
      </c>
      <c r="I35" s="240">
        <v>2198</v>
      </c>
      <c r="J35" s="241"/>
      <c r="K35" s="240"/>
      <c r="L35" s="241">
        <f t="shared" si="2"/>
        <v>3336</v>
      </c>
      <c r="M35" s="244">
        <f t="shared" si="3"/>
        <v>-0.036870503597122295</v>
      </c>
      <c r="N35" s="242">
        <v>8257</v>
      </c>
      <c r="O35" s="240">
        <v>16229</v>
      </c>
      <c r="P35" s="241"/>
      <c r="Q35" s="240"/>
      <c r="R35" s="241">
        <f t="shared" si="4"/>
        <v>24486</v>
      </c>
      <c r="S35" s="243">
        <f t="shared" si="5"/>
        <v>0.0038029031964980863</v>
      </c>
      <c r="T35" s="242">
        <v>7843</v>
      </c>
      <c r="U35" s="240">
        <v>15588</v>
      </c>
      <c r="V35" s="241"/>
      <c r="W35" s="240"/>
      <c r="X35" s="241">
        <f t="shared" si="6"/>
        <v>23431</v>
      </c>
      <c r="Y35" s="239">
        <f t="shared" si="7"/>
        <v>0.045025820494217106</v>
      </c>
    </row>
    <row r="36" spans="1:25" ht="19.5" customHeight="1">
      <c r="A36" s="245" t="s">
        <v>188</v>
      </c>
      <c r="B36" s="242">
        <v>1597</v>
      </c>
      <c r="C36" s="240">
        <v>1510</v>
      </c>
      <c r="D36" s="241">
        <v>0</v>
      </c>
      <c r="E36" s="240">
        <v>0</v>
      </c>
      <c r="F36" s="241">
        <f t="shared" si="0"/>
        <v>3107</v>
      </c>
      <c r="G36" s="243">
        <f t="shared" si="1"/>
        <v>0.003276347868633952</v>
      </c>
      <c r="H36" s="242">
        <v>1023</v>
      </c>
      <c r="I36" s="240">
        <v>1240</v>
      </c>
      <c r="J36" s="241"/>
      <c r="K36" s="240"/>
      <c r="L36" s="241">
        <f t="shared" si="2"/>
        <v>2263</v>
      </c>
      <c r="M36" s="244" t="s">
        <v>50</v>
      </c>
      <c r="N36" s="242">
        <v>1749</v>
      </c>
      <c r="O36" s="240">
        <v>1603</v>
      </c>
      <c r="P36" s="241"/>
      <c r="Q36" s="240"/>
      <c r="R36" s="241">
        <f t="shared" si="4"/>
        <v>3352</v>
      </c>
      <c r="S36" s="243">
        <f t="shared" si="5"/>
        <v>0.0005205967293417294</v>
      </c>
      <c r="T36" s="242">
        <v>9926</v>
      </c>
      <c r="U36" s="240">
        <v>9359</v>
      </c>
      <c r="V36" s="241"/>
      <c r="W36" s="240"/>
      <c r="X36" s="241">
        <f t="shared" si="6"/>
        <v>19285</v>
      </c>
      <c r="Y36" s="239">
        <f t="shared" si="7"/>
        <v>-0.8261861550427794</v>
      </c>
    </row>
    <row r="37" spans="1:25" ht="19.5" customHeight="1" thickBot="1">
      <c r="A37" s="245" t="s">
        <v>170</v>
      </c>
      <c r="B37" s="242">
        <v>146</v>
      </c>
      <c r="C37" s="240">
        <v>6</v>
      </c>
      <c r="D37" s="241">
        <v>14</v>
      </c>
      <c r="E37" s="240">
        <v>18</v>
      </c>
      <c r="F37" s="241">
        <f t="shared" si="0"/>
        <v>184</v>
      </c>
      <c r="G37" s="243">
        <f t="shared" si="1"/>
        <v>0.00019402896936873096</v>
      </c>
      <c r="H37" s="242">
        <v>460</v>
      </c>
      <c r="I37" s="240">
        <v>8</v>
      </c>
      <c r="J37" s="241">
        <v>11</v>
      </c>
      <c r="K37" s="240">
        <v>22</v>
      </c>
      <c r="L37" s="241">
        <f t="shared" si="2"/>
        <v>501</v>
      </c>
      <c r="M37" s="244" t="s">
        <v>50</v>
      </c>
      <c r="N37" s="242">
        <v>1587</v>
      </c>
      <c r="O37" s="240">
        <v>134</v>
      </c>
      <c r="P37" s="241">
        <v>104</v>
      </c>
      <c r="Q37" s="240">
        <v>115</v>
      </c>
      <c r="R37" s="241">
        <f t="shared" si="4"/>
        <v>1940</v>
      </c>
      <c r="S37" s="243">
        <f t="shared" si="5"/>
        <v>0.00030130001638512975</v>
      </c>
      <c r="T37" s="242">
        <v>730</v>
      </c>
      <c r="U37" s="240">
        <v>16</v>
      </c>
      <c r="V37" s="241">
        <v>99</v>
      </c>
      <c r="W37" s="240">
        <v>94</v>
      </c>
      <c r="X37" s="241">
        <f t="shared" si="6"/>
        <v>939</v>
      </c>
      <c r="Y37" s="239">
        <f t="shared" si="7"/>
        <v>1.066027689030884</v>
      </c>
    </row>
    <row r="38" spans="1:25" s="278" customFormat="1" ht="19.5" customHeight="1">
      <c r="A38" s="287" t="s">
        <v>59</v>
      </c>
      <c r="B38" s="284">
        <f>SUM(B39:B45)</f>
        <v>58529</v>
      </c>
      <c r="C38" s="283">
        <f>SUM(C39:C45)</f>
        <v>53529</v>
      </c>
      <c r="D38" s="282">
        <f>SUM(D39:D45)</f>
        <v>8</v>
      </c>
      <c r="E38" s="283">
        <f>SUM(E39:E45)</f>
        <v>0</v>
      </c>
      <c r="F38" s="282">
        <f t="shared" si="0"/>
        <v>112066</v>
      </c>
      <c r="G38" s="285">
        <f t="shared" si="1"/>
        <v>0.11817418739824025</v>
      </c>
      <c r="H38" s="284">
        <f>SUM(H39:H45)</f>
        <v>50504</v>
      </c>
      <c r="I38" s="283">
        <f>SUM(I39:I45)</f>
        <v>47830</v>
      </c>
      <c r="J38" s="282">
        <f>SUM(J39:J45)</f>
        <v>20</v>
      </c>
      <c r="K38" s="283">
        <f>SUM(K39:K45)</f>
        <v>0</v>
      </c>
      <c r="L38" s="282">
        <f t="shared" si="2"/>
        <v>98354</v>
      </c>
      <c r="M38" s="286">
        <f t="shared" si="3"/>
        <v>0.13941476706590472</v>
      </c>
      <c r="N38" s="284">
        <f>SUM(N39:N45)</f>
        <v>391638</v>
      </c>
      <c r="O38" s="283">
        <f>SUM(O39:O45)</f>
        <v>358980</v>
      </c>
      <c r="P38" s="282">
        <f>SUM(P39:P45)</f>
        <v>106</v>
      </c>
      <c r="Q38" s="283">
        <f>SUM(Q39:Q45)</f>
        <v>3</v>
      </c>
      <c r="R38" s="282">
        <f t="shared" si="4"/>
        <v>750727</v>
      </c>
      <c r="S38" s="285">
        <f t="shared" si="5"/>
        <v>0.116594874948845</v>
      </c>
      <c r="T38" s="284">
        <f>SUM(T39:T45)</f>
        <v>364254</v>
      </c>
      <c r="U38" s="283">
        <f>SUM(U39:U45)</f>
        <v>340330</v>
      </c>
      <c r="V38" s="282">
        <f>SUM(V39:V45)</f>
        <v>110</v>
      </c>
      <c r="W38" s="283">
        <f>SUM(W39:W45)</f>
        <v>56</v>
      </c>
      <c r="X38" s="282">
        <f t="shared" si="6"/>
        <v>704750</v>
      </c>
      <c r="Y38" s="279">
        <f t="shared" si="7"/>
        <v>0.06523873714083006</v>
      </c>
    </row>
    <row r="39" spans="1:25" ht="19.5" customHeight="1">
      <c r="A39" s="245" t="s">
        <v>159</v>
      </c>
      <c r="B39" s="242">
        <v>23828</v>
      </c>
      <c r="C39" s="240">
        <v>24285</v>
      </c>
      <c r="D39" s="241">
        <v>8</v>
      </c>
      <c r="E39" s="240">
        <v>0</v>
      </c>
      <c r="F39" s="241">
        <f t="shared" si="0"/>
        <v>48121</v>
      </c>
      <c r="G39" s="243">
        <f t="shared" si="1"/>
        <v>0.05074384801626469</v>
      </c>
      <c r="H39" s="242">
        <v>21617</v>
      </c>
      <c r="I39" s="240">
        <v>22871</v>
      </c>
      <c r="J39" s="241">
        <v>20</v>
      </c>
      <c r="K39" s="240"/>
      <c r="L39" s="241">
        <f t="shared" si="2"/>
        <v>44508</v>
      </c>
      <c r="M39" s="244">
        <f t="shared" si="3"/>
        <v>0.0811764177226566</v>
      </c>
      <c r="N39" s="242">
        <v>172523</v>
      </c>
      <c r="O39" s="240">
        <v>167059</v>
      </c>
      <c r="P39" s="241">
        <v>102</v>
      </c>
      <c r="Q39" s="240">
        <v>0</v>
      </c>
      <c r="R39" s="241">
        <f t="shared" si="4"/>
        <v>339684</v>
      </c>
      <c r="S39" s="243">
        <f t="shared" si="5"/>
        <v>0.05275607977616826</v>
      </c>
      <c r="T39" s="242">
        <v>160912</v>
      </c>
      <c r="U39" s="240">
        <v>163359</v>
      </c>
      <c r="V39" s="241">
        <v>108</v>
      </c>
      <c r="W39" s="240">
        <v>54</v>
      </c>
      <c r="X39" s="224">
        <f t="shared" si="6"/>
        <v>324433</v>
      </c>
      <c r="Y39" s="239">
        <f t="shared" si="7"/>
        <v>0.04700816501403993</v>
      </c>
    </row>
    <row r="40" spans="1:25" ht="19.5" customHeight="1">
      <c r="A40" s="245" t="s">
        <v>187</v>
      </c>
      <c r="B40" s="242">
        <v>10946</v>
      </c>
      <c r="C40" s="240">
        <v>10244</v>
      </c>
      <c r="D40" s="241">
        <v>0</v>
      </c>
      <c r="E40" s="240">
        <v>0</v>
      </c>
      <c r="F40" s="241">
        <f t="shared" si="0"/>
        <v>21190</v>
      </c>
      <c r="G40" s="243">
        <f t="shared" si="1"/>
        <v>0.022344966635453312</v>
      </c>
      <c r="H40" s="242">
        <v>9316</v>
      </c>
      <c r="I40" s="240">
        <v>9418</v>
      </c>
      <c r="J40" s="241"/>
      <c r="K40" s="240"/>
      <c r="L40" s="241">
        <f t="shared" si="2"/>
        <v>18734</v>
      </c>
      <c r="M40" s="244">
        <f t="shared" si="3"/>
        <v>0.13109853741859712</v>
      </c>
      <c r="N40" s="242">
        <v>74404</v>
      </c>
      <c r="O40" s="240">
        <v>69703</v>
      </c>
      <c r="P40" s="241"/>
      <c r="Q40" s="240"/>
      <c r="R40" s="241">
        <f t="shared" si="4"/>
        <v>144107</v>
      </c>
      <c r="S40" s="243">
        <f t="shared" si="5"/>
        <v>0.022381155392377266</v>
      </c>
      <c r="T40" s="242">
        <v>72264</v>
      </c>
      <c r="U40" s="240">
        <v>67948</v>
      </c>
      <c r="V40" s="241"/>
      <c r="W40" s="240"/>
      <c r="X40" s="224">
        <f t="shared" si="6"/>
        <v>140212</v>
      </c>
      <c r="Y40" s="239">
        <f t="shared" si="7"/>
        <v>0.0277793626793712</v>
      </c>
    </row>
    <row r="41" spans="1:25" ht="19.5" customHeight="1">
      <c r="A41" s="245" t="s">
        <v>189</v>
      </c>
      <c r="B41" s="242">
        <v>8997</v>
      </c>
      <c r="C41" s="240">
        <v>8589</v>
      </c>
      <c r="D41" s="241">
        <v>0</v>
      </c>
      <c r="E41" s="240">
        <v>0</v>
      </c>
      <c r="F41" s="241">
        <f aca="true" t="shared" si="8" ref="F41:F47">SUM(B41:E41)</f>
        <v>17586</v>
      </c>
      <c r="G41" s="243">
        <f aca="true" t="shared" si="9" ref="G41:G47">F41/$F$9</f>
        <v>0.018544529648470125</v>
      </c>
      <c r="H41" s="242">
        <v>8414</v>
      </c>
      <c r="I41" s="240">
        <v>7775</v>
      </c>
      <c r="J41" s="241"/>
      <c r="K41" s="240"/>
      <c r="L41" s="241">
        <f aca="true" t="shared" si="10" ref="L41:L47">SUM(H41:K41)</f>
        <v>16189</v>
      </c>
      <c r="M41" s="244">
        <f aca="true" t="shared" si="11" ref="M41:M47">IF(ISERROR(F41/L41-1),"         /0",(F41/L41-1))</f>
        <v>0.08629316202359627</v>
      </c>
      <c r="N41" s="242">
        <v>64280</v>
      </c>
      <c r="O41" s="240">
        <v>60138</v>
      </c>
      <c r="P41" s="241"/>
      <c r="Q41" s="240"/>
      <c r="R41" s="241">
        <f aca="true" t="shared" si="12" ref="R41:R47">SUM(N41:Q41)</f>
        <v>124418</v>
      </c>
      <c r="S41" s="243">
        <f aca="true" t="shared" si="13" ref="S41:S47">R41/$R$9</f>
        <v>0.01932327084464179</v>
      </c>
      <c r="T41" s="242">
        <v>62111</v>
      </c>
      <c r="U41" s="240">
        <v>55839</v>
      </c>
      <c r="V41" s="241"/>
      <c r="W41" s="240"/>
      <c r="X41" s="224">
        <f aca="true" t="shared" si="14" ref="X41:X47">SUM(T41:W41)</f>
        <v>117950</v>
      </c>
      <c r="Y41" s="239">
        <f aca="true" t="shared" si="15" ref="Y41:Y47">IF(ISERROR(R41/X41-1),"         /0",IF(R41/X41&gt;5,"  *  ",(R41/X41-1)))</f>
        <v>0.05483679525222551</v>
      </c>
    </row>
    <row r="42" spans="1:25" ht="19.5" customHeight="1">
      <c r="A42" s="245" t="s">
        <v>191</v>
      </c>
      <c r="B42" s="242">
        <v>8143</v>
      </c>
      <c r="C42" s="240">
        <v>7853</v>
      </c>
      <c r="D42" s="241">
        <v>0</v>
      </c>
      <c r="E42" s="240">
        <v>0</v>
      </c>
      <c r="F42" s="241">
        <f t="shared" si="8"/>
        <v>15996</v>
      </c>
      <c r="G42" s="243">
        <f t="shared" si="9"/>
        <v>0.016867866271859894</v>
      </c>
      <c r="H42" s="242">
        <v>8291</v>
      </c>
      <c r="I42" s="240">
        <v>7766</v>
      </c>
      <c r="J42" s="241"/>
      <c r="K42" s="240"/>
      <c r="L42" s="241">
        <f t="shared" si="10"/>
        <v>16057</v>
      </c>
      <c r="M42" s="244">
        <f t="shared" si="11"/>
        <v>-0.0037989661829731514</v>
      </c>
      <c r="N42" s="242">
        <v>57909</v>
      </c>
      <c r="O42" s="240">
        <v>55730</v>
      </c>
      <c r="P42" s="241"/>
      <c r="Q42" s="240"/>
      <c r="R42" s="241">
        <f t="shared" si="12"/>
        <v>113639</v>
      </c>
      <c r="S42" s="243">
        <f t="shared" si="13"/>
        <v>0.017649192042262764</v>
      </c>
      <c r="T42" s="242">
        <v>56277</v>
      </c>
      <c r="U42" s="240">
        <v>53184</v>
      </c>
      <c r="V42" s="241"/>
      <c r="W42" s="240"/>
      <c r="X42" s="224">
        <f t="shared" si="14"/>
        <v>109461</v>
      </c>
      <c r="Y42" s="239">
        <f t="shared" si="15"/>
        <v>0.03816884552489008</v>
      </c>
    </row>
    <row r="43" spans="1:25" ht="19.5" customHeight="1">
      <c r="A43" s="245" t="s">
        <v>200</v>
      </c>
      <c r="B43" s="242">
        <v>3113</v>
      </c>
      <c r="C43" s="240">
        <v>2558</v>
      </c>
      <c r="D43" s="241">
        <v>0</v>
      </c>
      <c r="E43" s="240">
        <v>0</v>
      </c>
      <c r="F43" s="241">
        <f t="shared" si="8"/>
        <v>5671</v>
      </c>
      <c r="G43" s="243">
        <f t="shared" si="9"/>
        <v>0.005980099376576485</v>
      </c>
      <c r="H43" s="242"/>
      <c r="I43" s="240"/>
      <c r="J43" s="241"/>
      <c r="K43" s="240"/>
      <c r="L43" s="241">
        <f t="shared" si="10"/>
        <v>0</v>
      </c>
      <c r="M43" s="244" t="str">
        <f t="shared" si="11"/>
        <v>         /0</v>
      </c>
      <c r="N43" s="242">
        <v>4582</v>
      </c>
      <c r="O43" s="240">
        <v>6350</v>
      </c>
      <c r="P43" s="241"/>
      <c r="Q43" s="240"/>
      <c r="R43" s="241">
        <f t="shared" si="12"/>
        <v>10932</v>
      </c>
      <c r="S43" s="243">
        <f t="shared" si="13"/>
        <v>0.0016978411232588858</v>
      </c>
      <c r="T43" s="242"/>
      <c r="U43" s="240"/>
      <c r="V43" s="241"/>
      <c r="W43" s="240"/>
      <c r="X43" s="224">
        <f t="shared" si="14"/>
        <v>0</v>
      </c>
      <c r="Y43" s="239" t="str">
        <f t="shared" si="15"/>
        <v>         /0</v>
      </c>
    </row>
    <row r="44" spans="1:25" ht="19.5" customHeight="1">
      <c r="A44" s="245" t="s">
        <v>190</v>
      </c>
      <c r="B44" s="242">
        <v>2025</v>
      </c>
      <c r="C44" s="240">
        <v>0</v>
      </c>
      <c r="D44" s="241">
        <v>0</v>
      </c>
      <c r="E44" s="240">
        <v>0</v>
      </c>
      <c r="F44" s="241">
        <f t="shared" si="8"/>
        <v>2025</v>
      </c>
      <c r="G44" s="243">
        <f t="shared" si="9"/>
        <v>0.002135373168324349</v>
      </c>
      <c r="H44" s="242">
        <v>772</v>
      </c>
      <c r="I44" s="240"/>
      <c r="J44" s="241"/>
      <c r="K44" s="240"/>
      <c r="L44" s="241">
        <f t="shared" si="10"/>
        <v>772</v>
      </c>
      <c r="M44" s="244">
        <f t="shared" si="11"/>
        <v>1.6230569948186528</v>
      </c>
      <c r="N44" s="242">
        <v>7217</v>
      </c>
      <c r="O44" s="240"/>
      <c r="P44" s="241"/>
      <c r="Q44" s="240"/>
      <c r="R44" s="241">
        <f t="shared" si="12"/>
        <v>7217</v>
      </c>
      <c r="S44" s="243">
        <f t="shared" si="13"/>
        <v>0.001120867122810042</v>
      </c>
      <c r="T44" s="242">
        <v>3225</v>
      </c>
      <c r="U44" s="240"/>
      <c r="V44" s="241"/>
      <c r="W44" s="240"/>
      <c r="X44" s="224">
        <f t="shared" si="14"/>
        <v>3225</v>
      </c>
      <c r="Y44" s="239">
        <f t="shared" si="15"/>
        <v>1.2378294573643411</v>
      </c>
    </row>
    <row r="45" spans="1:25" ht="19.5" customHeight="1" thickBot="1">
      <c r="A45" s="245" t="s">
        <v>170</v>
      </c>
      <c r="B45" s="242">
        <v>1477</v>
      </c>
      <c r="C45" s="240">
        <v>0</v>
      </c>
      <c r="D45" s="241">
        <v>0</v>
      </c>
      <c r="E45" s="240">
        <v>0</v>
      </c>
      <c r="F45" s="241">
        <f t="shared" si="8"/>
        <v>1477</v>
      </c>
      <c r="G45" s="243">
        <f t="shared" si="9"/>
        <v>0.0015575042812913894</v>
      </c>
      <c r="H45" s="242">
        <v>2094</v>
      </c>
      <c r="I45" s="240">
        <v>0</v>
      </c>
      <c r="J45" s="241">
        <v>0</v>
      </c>
      <c r="K45" s="240">
        <v>0</v>
      </c>
      <c r="L45" s="241">
        <f t="shared" si="10"/>
        <v>2094</v>
      </c>
      <c r="M45" s="244">
        <f t="shared" si="11"/>
        <v>-0.29465138490926457</v>
      </c>
      <c r="N45" s="242">
        <v>10723</v>
      </c>
      <c r="O45" s="240">
        <v>0</v>
      </c>
      <c r="P45" s="241">
        <v>4</v>
      </c>
      <c r="Q45" s="240">
        <v>3</v>
      </c>
      <c r="R45" s="241">
        <f t="shared" si="12"/>
        <v>10730</v>
      </c>
      <c r="S45" s="243">
        <f t="shared" si="13"/>
        <v>0.0016664686473260011</v>
      </c>
      <c r="T45" s="242">
        <v>9465</v>
      </c>
      <c r="U45" s="240">
        <v>0</v>
      </c>
      <c r="V45" s="241">
        <v>2</v>
      </c>
      <c r="W45" s="240">
        <v>2</v>
      </c>
      <c r="X45" s="224">
        <f t="shared" si="14"/>
        <v>9469</v>
      </c>
      <c r="Y45" s="239">
        <f t="shared" si="15"/>
        <v>0.13317140141514416</v>
      </c>
    </row>
    <row r="46" spans="1:25" s="278" customFormat="1" ht="19.5" customHeight="1">
      <c r="A46" s="287" t="s">
        <v>58</v>
      </c>
      <c r="B46" s="284">
        <f>SUM(B47:B56)</f>
        <v>139068</v>
      </c>
      <c r="C46" s="283">
        <f>SUM(C47:C56)</f>
        <v>125825</v>
      </c>
      <c r="D46" s="282">
        <f>SUM(D47:D56)</f>
        <v>2671</v>
      </c>
      <c r="E46" s="283">
        <f>SUM(E47:E56)</f>
        <v>2623</v>
      </c>
      <c r="F46" s="282">
        <f t="shared" si="8"/>
        <v>270187</v>
      </c>
      <c r="G46" s="285">
        <f t="shared" si="9"/>
        <v>0.28491361492842016</v>
      </c>
      <c r="H46" s="284">
        <f>SUM(H47:H56)</f>
        <v>103089</v>
      </c>
      <c r="I46" s="283">
        <f>SUM(I47:I56)</f>
        <v>95525</v>
      </c>
      <c r="J46" s="282">
        <f>SUM(J47:J56)</f>
        <v>3181</v>
      </c>
      <c r="K46" s="283">
        <f>SUM(K47:K56)</f>
        <v>3434</v>
      </c>
      <c r="L46" s="282">
        <f t="shared" si="10"/>
        <v>205229</v>
      </c>
      <c r="M46" s="286">
        <f t="shared" si="11"/>
        <v>0.31651472257819324</v>
      </c>
      <c r="N46" s="284">
        <f>SUM(N47:N56)</f>
        <v>867953</v>
      </c>
      <c r="O46" s="283">
        <f>SUM(O47:O56)</f>
        <v>829883</v>
      </c>
      <c r="P46" s="282">
        <f>SUM(P47:P56)</f>
        <v>25604</v>
      </c>
      <c r="Q46" s="283">
        <f>SUM(Q47:Q56)</f>
        <v>25228</v>
      </c>
      <c r="R46" s="282">
        <f t="shared" si="12"/>
        <v>1748668</v>
      </c>
      <c r="S46" s="285">
        <f t="shared" si="13"/>
        <v>0.27158437992378975</v>
      </c>
      <c r="T46" s="284">
        <f>SUM(T47:T56)</f>
        <v>685612</v>
      </c>
      <c r="U46" s="283">
        <f>SUM(U47:U56)</f>
        <v>660621</v>
      </c>
      <c r="V46" s="282">
        <f>SUM(V47:V56)</f>
        <v>30844</v>
      </c>
      <c r="W46" s="283">
        <f>SUM(W47:W56)</f>
        <v>31625</v>
      </c>
      <c r="X46" s="282">
        <f t="shared" si="14"/>
        <v>1408702</v>
      </c>
      <c r="Y46" s="279">
        <f t="shared" si="15"/>
        <v>0.24133280140157387</v>
      </c>
    </row>
    <row r="47" spans="1:25" s="215" customFormat="1" ht="19.5" customHeight="1">
      <c r="A47" s="230" t="s">
        <v>164</v>
      </c>
      <c r="B47" s="228">
        <v>71095</v>
      </c>
      <c r="C47" s="225">
        <v>64602</v>
      </c>
      <c r="D47" s="224">
        <v>0</v>
      </c>
      <c r="E47" s="225">
        <v>0</v>
      </c>
      <c r="F47" s="224">
        <f t="shared" si="8"/>
        <v>135697</v>
      </c>
      <c r="G47" s="227">
        <f t="shared" si="9"/>
        <v>0.14309320139363416</v>
      </c>
      <c r="H47" s="228">
        <v>53420</v>
      </c>
      <c r="I47" s="225">
        <v>48964</v>
      </c>
      <c r="J47" s="224">
        <v>165</v>
      </c>
      <c r="K47" s="225">
        <v>165</v>
      </c>
      <c r="L47" s="224">
        <f t="shared" si="10"/>
        <v>102714</v>
      </c>
      <c r="M47" s="229">
        <f t="shared" si="11"/>
        <v>0.32111494051443823</v>
      </c>
      <c r="N47" s="228">
        <v>470481</v>
      </c>
      <c r="O47" s="225">
        <v>444717</v>
      </c>
      <c r="P47" s="224">
        <v>373</v>
      </c>
      <c r="Q47" s="225">
        <v>629</v>
      </c>
      <c r="R47" s="224">
        <f t="shared" si="12"/>
        <v>916200</v>
      </c>
      <c r="S47" s="227">
        <f t="shared" si="13"/>
        <v>0.1422943685629154</v>
      </c>
      <c r="T47" s="226">
        <v>375204</v>
      </c>
      <c r="U47" s="225">
        <v>360483</v>
      </c>
      <c r="V47" s="224">
        <v>1726</v>
      </c>
      <c r="W47" s="225">
        <v>1959</v>
      </c>
      <c r="X47" s="224">
        <f t="shared" si="14"/>
        <v>739372</v>
      </c>
      <c r="Y47" s="223">
        <f t="shared" si="15"/>
        <v>0.23915971932937685</v>
      </c>
    </row>
    <row r="48" spans="1:25" s="215" customFormat="1" ht="19.5" customHeight="1">
      <c r="A48" s="230" t="s">
        <v>159</v>
      </c>
      <c r="B48" s="228">
        <v>33557</v>
      </c>
      <c r="C48" s="225">
        <v>32011</v>
      </c>
      <c r="D48" s="224">
        <v>2527</v>
      </c>
      <c r="E48" s="225">
        <v>2379</v>
      </c>
      <c r="F48" s="224">
        <f aca="true" t="shared" si="16" ref="F48:F56">SUM(B48:E48)</f>
        <v>70474</v>
      </c>
      <c r="G48" s="227">
        <f aca="true" t="shared" si="17" ref="G48:G56">F48/$F$9</f>
        <v>0.07431520427876058</v>
      </c>
      <c r="H48" s="228">
        <v>25313</v>
      </c>
      <c r="I48" s="225">
        <v>24304</v>
      </c>
      <c r="J48" s="224">
        <v>2504</v>
      </c>
      <c r="K48" s="225">
        <v>2753</v>
      </c>
      <c r="L48" s="224">
        <f aca="true" t="shared" si="18" ref="L48:L56">SUM(H48:K48)</f>
        <v>54874</v>
      </c>
      <c r="M48" s="229">
        <f aca="true" t="shared" si="19" ref="M48:M56">IF(ISERROR(F48/L48-1),"         /0",(F48/L48-1))</f>
        <v>0.28428764077705293</v>
      </c>
      <c r="N48" s="228">
        <v>190877</v>
      </c>
      <c r="O48" s="225">
        <v>186408</v>
      </c>
      <c r="P48" s="224">
        <v>21717</v>
      </c>
      <c r="Q48" s="225">
        <v>21073</v>
      </c>
      <c r="R48" s="224">
        <f aca="true" t="shared" si="20" ref="R48:R56">SUM(N48:Q48)</f>
        <v>420075</v>
      </c>
      <c r="S48" s="227">
        <f aca="true" t="shared" si="21" ref="S48:S56">R48/$R$9</f>
        <v>0.06524154865102236</v>
      </c>
      <c r="T48" s="226">
        <v>168227</v>
      </c>
      <c r="U48" s="225">
        <v>166312</v>
      </c>
      <c r="V48" s="224">
        <v>24935</v>
      </c>
      <c r="W48" s="225">
        <v>25399</v>
      </c>
      <c r="X48" s="224">
        <f aca="true" t="shared" si="22" ref="X48:X56">SUM(T48:W48)</f>
        <v>384873</v>
      </c>
      <c r="Y48" s="223">
        <f aca="true" t="shared" si="23" ref="Y48:Y56">IF(ISERROR(R48/X48-1),"         /0",IF(R48/X48&gt;5,"  *  ",(R48/X48-1)))</f>
        <v>0.09146393745469283</v>
      </c>
    </row>
    <row r="49" spans="1:25" s="215" customFormat="1" ht="19.5" customHeight="1">
      <c r="A49" s="230" t="s">
        <v>184</v>
      </c>
      <c r="B49" s="228">
        <v>7230</v>
      </c>
      <c r="C49" s="225">
        <v>6695</v>
      </c>
      <c r="D49" s="224">
        <v>93</v>
      </c>
      <c r="E49" s="225">
        <v>93</v>
      </c>
      <c r="F49" s="224">
        <f t="shared" si="16"/>
        <v>14111</v>
      </c>
      <c r="G49" s="227">
        <f t="shared" si="17"/>
        <v>0.01488012384109871</v>
      </c>
      <c r="H49" s="228">
        <v>6311</v>
      </c>
      <c r="I49" s="225">
        <v>6049</v>
      </c>
      <c r="J49" s="224">
        <v>88</v>
      </c>
      <c r="K49" s="225">
        <v>91</v>
      </c>
      <c r="L49" s="224">
        <f t="shared" si="18"/>
        <v>12539</v>
      </c>
      <c r="M49" s="229">
        <f t="shared" si="19"/>
        <v>0.1253688491905256</v>
      </c>
      <c r="N49" s="228">
        <v>46697</v>
      </c>
      <c r="O49" s="225">
        <v>43887</v>
      </c>
      <c r="P49" s="224">
        <v>210</v>
      </c>
      <c r="Q49" s="225">
        <v>209</v>
      </c>
      <c r="R49" s="224">
        <f t="shared" si="20"/>
        <v>91003</v>
      </c>
      <c r="S49" s="227">
        <f t="shared" si="21"/>
        <v>0.014133611026338125</v>
      </c>
      <c r="T49" s="226">
        <v>35106</v>
      </c>
      <c r="U49" s="225">
        <v>33804</v>
      </c>
      <c r="V49" s="224">
        <v>349</v>
      </c>
      <c r="W49" s="225">
        <v>229</v>
      </c>
      <c r="X49" s="224">
        <f t="shared" si="22"/>
        <v>69488</v>
      </c>
      <c r="Y49" s="223">
        <f t="shared" si="23"/>
        <v>0.30962180520377625</v>
      </c>
    </row>
    <row r="50" spans="1:25" s="215" customFormat="1" ht="19.5" customHeight="1">
      <c r="A50" s="230" t="s">
        <v>188</v>
      </c>
      <c r="B50" s="228">
        <v>6989</v>
      </c>
      <c r="C50" s="225">
        <v>6787</v>
      </c>
      <c r="D50" s="224">
        <v>0</v>
      </c>
      <c r="E50" s="225">
        <v>0</v>
      </c>
      <c r="F50" s="224">
        <f>SUM(B50:E50)</f>
        <v>13776</v>
      </c>
      <c r="G50" s="227">
        <f>F50/$F$9</f>
        <v>0.014526864576215423</v>
      </c>
      <c r="H50" s="228">
        <v>3390</v>
      </c>
      <c r="I50" s="225">
        <v>2894</v>
      </c>
      <c r="J50" s="224">
        <v>389</v>
      </c>
      <c r="K50" s="225">
        <v>387</v>
      </c>
      <c r="L50" s="224">
        <f>SUM(H50:K50)</f>
        <v>7060</v>
      </c>
      <c r="M50" s="229">
        <f>IF(ISERROR(F50/L50-1),"         /0",(F50/L50-1))</f>
        <v>0.9512747875354108</v>
      </c>
      <c r="N50" s="228">
        <v>53982</v>
      </c>
      <c r="O50" s="225">
        <v>52232</v>
      </c>
      <c r="P50" s="224">
        <v>1923</v>
      </c>
      <c r="Q50" s="225">
        <v>1828</v>
      </c>
      <c r="R50" s="224">
        <f>SUM(N50:Q50)</f>
        <v>109965</v>
      </c>
      <c r="S50" s="227">
        <f>R50/$R$9</f>
        <v>0.017078585722572575</v>
      </c>
      <c r="T50" s="226">
        <v>30875</v>
      </c>
      <c r="U50" s="225">
        <v>29328</v>
      </c>
      <c r="V50" s="224">
        <v>3292</v>
      </c>
      <c r="W50" s="225">
        <v>3460</v>
      </c>
      <c r="X50" s="224">
        <f>SUM(T50:W50)</f>
        <v>66955</v>
      </c>
      <c r="Y50" s="223">
        <f>IF(ISERROR(R50/X50-1),"         /0",IF(R50/X50&gt;5,"  *  ",(R50/X50-1)))</f>
        <v>0.6423717422149204</v>
      </c>
    </row>
    <row r="51" spans="1:25" s="215" customFormat="1" ht="19.5" customHeight="1">
      <c r="A51" s="230" t="s">
        <v>193</v>
      </c>
      <c r="B51" s="228">
        <v>5978</v>
      </c>
      <c r="C51" s="225">
        <v>6109</v>
      </c>
      <c r="D51" s="224">
        <v>0</v>
      </c>
      <c r="E51" s="225">
        <v>0</v>
      </c>
      <c r="F51" s="224">
        <f>SUM(B51:E51)</f>
        <v>12087</v>
      </c>
      <c r="G51" s="227">
        <f>F51/$F$9</f>
        <v>0.01274580517804267</v>
      </c>
      <c r="H51" s="228">
        <v>5384</v>
      </c>
      <c r="I51" s="225">
        <v>5369</v>
      </c>
      <c r="J51" s="224"/>
      <c r="K51" s="225"/>
      <c r="L51" s="224">
        <f>SUM(H51:K51)</f>
        <v>10753</v>
      </c>
      <c r="M51" s="229">
        <f>IF(ISERROR(F51/L51-1),"         /0",(F51/L51-1))</f>
        <v>0.12405840230633314</v>
      </c>
      <c r="N51" s="228">
        <v>43138</v>
      </c>
      <c r="O51" s="225">
        <v>49914</v>
      </c>
      <c r="P51" s="224"/>
      <c r="Q51" s="225"/>
      <c r="R51" s="224">
        <f>SUM(N51:Q51)</f>
        <v>93052</v>
      </c>
      <c r="S51" s="227">
        <f>R51/$R$9</f>
        <v>0.01445183975498407</v>
      </c>
      <c r="T51" s="226">
        <v>29385</v>
      </c>
      <c r="U51" s="225">
        <v>32132</v>
      </c>
      <c r="V51" s="224">
        <v>138</v>
      </c>
      <c r="W51" s="225">
        <v>135</v>
      </c>
      <c r="X51" s="224">
        <f>SUM(T51:W51)</f>
        <v>61790</v>
      </c>
      <c r="Y51" s="223">
        <f>IF(ISERROR(R51/X51-1),"         /0",IF(R51/X51&gt;5,"  *  ",(R51/X51-1)))</f>
        <v>0.5059394724065382</v>
      </c>
    </row>
    <row r="52" spans="1:25" s="215" customFormat="1" ht="19.5" customHeight="1">
      <c r="A52" s="230" t="s">
        <v>161</v>
      </c>
      <c r="B52" s="228">
        <v>5770</v>
      </c>
      <c r="C52" s="225">
        <v>2896</v>
      </c>
      <c r="D52" s="224">
        <v>0</v>
      </c>
      <c r="E52" s="225">
        <v>0</v>
      </c>
      <c r="F52" s="224">
        <f>SUM(B52:E52)</f>
        <v>8666</v>
      </c>
      <c r="G52" s="227">
        <f>F52/$F$9</f>
        <v>0.009138342655159904</v>
      </c>
      <c r="H52" s="228"/>
      <c r="I52" s="225"/>
      <c r="J52" s="224"/>
      <c r="K52" s="225"/>
      <c r="L52" s="224">
        <f>SUM(H52:K52)</f>
        <v>0</v>
      </c>
      <c r="M52" s="229" t="str">
        <f>IF(ISERROR(F52/L52-1),"         /0",(F52/L52-1))</f>
        <v>         /0</v>
      </c>
      <c r="N52" s="228">
        <v>5770</v>
      </c>
      <c r="O52" s="225">
        <v>2896</v>
      </c>
      <c r="P52" s="224"/>
      <c r="Q52" s="225"/>
      <c r="R52" s="224">
        <f>SUM(N52:Q52)</f>
        <v>8666</v>
      </c>
      <c r="S52" s="227">
        <f>R52/$R$9</f>
        <v>0.0013459102793781106</v>
      </c>
      <c r="T52" s="226"/>
      <c r="U52" s="225"/>
      <c r="V52" s="224"/>
      <c r="W52" s="225"/>
      <c r="X52" s="224">
        <f>SUM(T52:W52)</f>
        <v>0</v>
      </c>
      <c r="Y52" s="223" t="str">
        <f>IF(ISERROR(R52/X52-1),"         /0",IF(R52/X52&gt;5,"  *  ",(R52/X52-1)))</f>
        <v>         /0</v>
      </c>
    </row>
    <row r="53" spans="1:25" s="215" customFormat="1" ht="19.5" customHeight="1">
      <c r="A53" s="230" t="s">
        <v>192</v>
      </c>
      <c r="B53" s="228">
        <v>4393</v>
      </c>
      <c r="C53" s="225">
        <v>3302</v>
      </c>
      <c r="D53" s="224">
        <v>0</v>
      </c>
      <c r="E53" s="225">
        <v>0</v>
      </c>
      <c r="F53" s="224">
        <f t="shared" si="16"/>
        <v>7695</v>
      </c>
      <c r="G53" s="227">
        <f t="shared" si="17"/>
        <v>0.008114418039632526</v>
      </c>
      <c r="H53" s="228">
        <v>6176</v>
      </c>
      <c r="I53" s="225">
        <v>5353</v>
      </c>
      <c r="J53" s="224"/>
      <c r="K53" s="225"/>
      <c r="L53" s="224">
        <f t="shared" si="18"/>
        <v>11529</v>
      </c>
      <c r="M53" s="229">
        <f t="shared" si="19"/>
        <v>-0.33255269320843095</v>
      </c>
      <c r="N53" s="228">
        <v>31488</v>
      </c>
      <c r="O53" s="225">
        <v>25944</v>
      </c>
      <c r="P53" s="224"/>
      <c r="Q53" s="225"/>
      <c r="R53" s="224">
        <f t="shared" si="20"/>
        <v>57432</v>
      </c>
      <c r="S53" s="227">
        <f t="shared" si="21"/>
        <v>0.008919722959294213</v>
      </c>
      <c r="T53" s="226">
        <v>39673</v>
      </c>
      <c r="U53" s="225">
        <v>32977</v>
      </c>
      <c r="V53" s="224"/>
      <c r="W53" s="225"/>
      <c r="X53" s="224">
        <f t="shared" si="22"/>
        <v>72650</v>
      </c>
      <c r="Y53" s="223">
        <f t="shared" si="23"/>
        <v>-0.20947006194081208</v>
      </c>
    </row>
    <row r="54" spans="1:25" s="215" customFormat="1" ht="19.5" customHeight="1">
      <c r="A54" s="230" t="s">
        <v>199</v>
      </c>
      <c r="B54" s="228">
        <v>3221</v>
      </c>
      <c r="C54" s="225">
        <v>2811</v>
      </c>
      <c r="D54" s="224">
        <v>0</v>
      </c>
      <c r="E54" s="225">
        <v>0</v>
      </c>
      <c r="F54" s="224">
        <f t="shared" si="16"/>
        <v>6032</v>
      </c>
      <c r="G54" s="227">
        <f t="shared" si="17"/>
        <v>0.006360775778435789</v>
      </c>
      <c r="H54" s="228">
        <v>2932</v>
      </c>
      <c r="I54" s="225">
        <v>2573</v>
      </c>
      <c r="J54" s="224"/>
      <c r="K54" s="225"/>
      <c r="L54" s="224">
        <f t="shared" si="18"/>
        <v>5505</v>
      </c>
      <c r="M54" s="229">
        <f t="shared" si="19"/>
        <v>0.09573115349682104</v>
      </c>
      <c r="N54" s="228">
        <v>22594</v>
      </c>
      <c r="O54" s="225">
        <v>22158</v>
      </c>
      <c r="P54" s="224">
        <v>107</v>
      </c>
      <c r="Q54" s="225">
        <v>107</v>
      </c>
      <c r="R54" s="224">
        <f t="shared" si="20"/>
        <v>44966</v>
      </c>
      <c r="S54" s="227">
        <f t="shared" si="21"/>
        <v>0.006983637390089559</v>
      </c>
      <c r="T54" s="226">
        <v>5104</v>
      </c>
      <c r="U54" s="225">
        <v>5240</v>
      </c>
      <c r="V54" s="224"/>
      <c r="W54" s="225"/>
      <c r="X54" s="224">
        <f t="shared" si="22"/>
        <v>10344</v>
      </c>
      <c r="Y54" s="223">
        <f t="shared" si="23"/>
        <v>3.3470610982211912</v>
      </c>
    </row>
    <row r="55" spans="1:25" s="215" customFormat="1" ht="19.5" customHeight="1">
      <c r="A55" s="230" t="s">
        <v>202</v>
      </c>
      <c r="B55" s="228">
        <v>638</v>
      </c>
      <c r="C55" s="225">
        <v>554</v>
      </c>
      <c r="D55" s="224">
        <v>0</v>
      </c>
      <c r="E55" s="225">
        <v>0</v>
      </c>
      <c r="F55" s="224">
        <f t="shared" si="16"/>
        <v>1192</v>
      </c>
      <c r="G55" s="227">
        <f t="shared" si="17"/>
        <v>0.001256970279823518</v>
      </c>
      <c r="H55" s="228"/>
      <c r="I55" s="225"/>
      <c r="J55" s="224"/>
      <c r="K55" s="225"/>
      <c r="L55" s="224">
        <f t="shared" si="18"/>
        <v>0</v>
      </c>
      <c r="M55" s="229" t="str">
        <f t="shared" si="19"/>
        <v>         /0</v>
      </c>
      <c r="N55" s="228">
        <v>1297</v>
      </c>
      <c r="O55" s="225">
        <v>1473</v>
      </c>
      <c r="P55" s="224"/>
      <c r="Q55" s="225"/>
      <c r="R55" s="224">
        <f t="shared" si="20"/>
        <v>2770</v>
      </c>
      <c r="S55" s="227">
        <f t="shared" si="21"/>
        <v>0.0004302067244261904</v>
      </c>
      <c r="T55" s="226"/>
      <c r="U55" s="225"/>
      <c r="V55" s="224"/>
      <c r="W55" s="225"/>
      <c r="X55" s="224">
        <f t="shared" si="22"/>
        <v>0</v>
      </c>
      <c r="Y55" s="223" t="str">
        <f t="shared" si="23"/>
        <v>         /0</v>
      </c>
    </row>
    <row r="56" spans="1:25" s="215" customFormat="1" ht="19.5" customHeight="1" thickBot="1">
      <c r="A56" s="230" t="s">
        <v>170</v>
      </c>
      <c r="B56" s="228">
        <v>197</v>
      </c>
      <c r="C56" s="225">
        <v>58</v>
      </c>
      <c r="D56" s="224">
        <v>51</v>
      </c>
      <c r="E56" s="225">
        <v>151</v>
      </c>
      <c r="F56" s="224">
        <f t="shared" si="16"/>
        <v>457</v>
      </c>
      <c r="G56" s="227">
        <f t="shared" si="17"/>
        <v>0.00048190890761690245</v>
      </c>
      <c r="H56" s="228">
        <v>163</v>
      </c>
      <c r="I56" s="225">
        <v>19</v>
      </c>
      <c r="J56" s="224">
        <v>35</v>
      </c>
      <c r="K56" s="225">
        <v>38</v>
      </c>
      <c r="L56" s="224">
        <f t="shared" si="18"/>
        <v>255</v>
      </c>
      <c r="M56" s="229">
        <f t="shared" si="19"/>
        <v>0.7921568627450981</v>
      </c>
      <c r="N56" s="228">
        <v>1629</v>
      </c>
      <c r="O56" s="225">
        <v>254</v>
      </c>
      <c r="P56" s="224">
        <v>1274</v>
      </c>
      <c r="Q56" s="225">
        <v>1382</v>
      </c>
      <c r="R56" s="224">
        <f t="shared" si="20"/>
        <v>4539</v>
      </c>
      <c r="S56" s="227">
        <f t="shared" si="21"/>
        <v>0.0007049488527691258</v>
      </c>
      <c r="T56" s="226">
        <v>2038</v>
      </c>
      <c r="U56" s="225">
        <v>345</v>
      </c>
      <c r="V56" s="224">
        <v>404</v>
      </c>
      <c r="W56" s="225">
        <v>443</v>
      </c>
      <c r="X56" s="224">
        <f t="shared" si="22"/>
        <v>3230</v>
      </c>
      <c r="Y56" s="223">
        <f t="shared" si="23"/>
        <v>0.40526315789473677</v>
      </c>
    </row>
    <row r="57" spans="1:25" s="278" customFormat="1" ht="19.5" customHeight="1">
      <c r="A57" s="287" t="s">
        <v>57</v>
      </c>
      <c r="B57" s="284">
        <f>SUM(B58:B66)</f>
        <v>12030</v>
      </c>
      <c r="C57" s="283">
        <f>SUM(C58:C66)</f>
        <v>10228</v>
      </c>
      <c r="D57" s="282">
        <f>SUM(D58:D66)</f>
        <v>45</v>
      </c>
      <c r="E57" s="283">
        <f>SUM(E58:E66)</f>
        <v>31</v>
      </c>
      <c r="F57" s="282">
        <f aca="true" t="shared" si="24" ref="F57:F67">SUM(B57:E57)</f>
        <v>22334</v>
      </c>
      <c r="G57" s="285">
        <f aca="true" t="shared" si="25" ref="G57:G67">F57/$F$9</f>
        <v>0.02355132066239803</v>
      </c>
      <c r="H57" s="284">
        <f>SUM(H58:H66)</f>
        <v>9247</v>
      </c>
      <c r="I57" s="283">
        <f>SUM(I58:I66)</f>
        <v>8152</v>
      </c>
      <c r="J57" s="282">
        <f>SUM(J58:J66)</f>
        <v>4</v>
      </c>
      <c r="K57" s="283">
        <f>SUM(K58:K66)</f>
        <v>3</v>
      </c>
      <c r="L57" s="282">
        <f aca="true" t="shared" si="26" ref="L57:L67">SUM(H57:K57)</f>
        <v>17406</v>
      </c>
      <c r="M57" s="286">
        <f aca="true" t="shared" si="27" ref="M57:M67">IF(ISERROR(F57/L57-1),"         /0",(F57/L57-1))</f>
        <v>0.28312076295530275</v>
      </c>
      <c r="N57" s="284">
        <f>SUM(N58:N66)</f>
        <v>67984</v>
      </c>
      <c r="O57" s="283">
        <f>SUM(O58:O66)</f>
        <v>69343</v>
      </c>
      <c r="P57" s="282">
        <f>SUM(P58:P66)</f>
        <v>1068</v>
      </c>
      <c r="Q57" s="283">
        <f>SUM(Q58:Q66)</f>
        <v>819</v>
      </c>
      <c r="R57" s="282">
        <f aca="true" t="shared" si="28" ref="R57:R67">SUM(N57:Q57)</f>
        <v>139214</v>
      </c>
      <c r="S57" s="285">
        <f aca="true" t="shared" si="29" ref="S57:S67">R57/$R$9</f>
        <v>0.021621227052082193</v>
      </c>
      <c r="T57" s="284">
        <f>SUM(T58:T66)</f>
        <v>59102</v>
      </c>
      <c r="U57" s="283">
        <f>SUM(U58:U66)</f>
        <v>58928</v>
      </c>
      <c r="V57" s="282">
        <f>SUM(V58:V66)</f>
        <v>617</v>
      </c>
      <c r="W57" s="283">
        <f>SUM(W58:W66)</f>
        <v>713</v>
      </c>
      <c r="X57" s="282">
        <f aca="true" t="shared" si="30" ref="X57:X67">SUM(T57:W57)</f>
        <v>119360</v>
      </c>
      <c r="Y57" s="279">
        <f aca="true" t="shared" si="31" ref="Y57:Y67">IF(ISERROR(R57/X57-1),"         /0",IF(R57/X57&gt;5,"  *  ",(R57/X57-1)))</f>
        <v>0.16633713136729233</v>
      </c>
    </row>
    <row r="58" spans="1:25" ht="19.5" customHeight="1">
      <c r="A58" s="230" t="s">
        <v>159</v>
      </c>
      <c r="B58" s="228">
        <v>5793</v>
      </c>
      <c r="C58" s="225">
        <v>4839</v>
      </c>
      <c r="D58" s="224">
        <v>0</v>
      </c>
      <c r="E58" s="225">
        <v>0</v>
      </c>
      <c r="F58" s="224">
        <f t="shared" si="24"/>
        <v>10632</v>
      </c>
      <c r="G58" s="227">
        <f t="shared" si="25"/>
        <v>0.011211500012654063</v>
      </c>
      <c r="H58" s="228">
        <v>6690</v>
      </c>
      <c r="I58" s="225">
        <v>5814</v>
      </c>
      <c r="J58" s="224"/>
      <c r="K58" s="225"/>
      <c r="L58" s="224">
        <f t="shared" si="26"/>
        <v>12504</v>
      </c>
      <c r="M58" s="229">
        <f t="shared" si="27"/>
        <v>-0.14971209213051828</v>
      </c>
      <c r="N58" s="228">
        <v>41840</v>
      </c>
      <c r="O58" s="225">
        <v>40698</v>
      </c>
      <c r="P58" s="224">
        <v>609</v>
      </c>
      <c r="Q58" s="225">
        <v>412</v>
      </c>
      <c r="R58" s="224">
        <f t="shared" si="28"/>
        <v>83559</v>
      </c>
      <c r="S58" s="227">
        <f t="shared" si="29"/>
        <v>0.012977488695425287</v>
      </c>
      <c r="T58" s="226">
        <v>40647</v>
      </c>
      <c r="U58" s="225">
        <v>39542</v>
      </c>
      <c r="V58" s="224">
        <v>401</v>
      </c>
      <c r="W58" s="225">
        <v>400</v>
      </c>
      <c r="X58" s="224">
        <f t="shared" si="30"/>
        <v>80990</v>
      </c>
      <c r="Y58" s="223">
        <f t="shared" si="31"/>
        <v>0.03171996542783062</v>
      </c>
    </row>
    <row r="59" spans="1:25" ht="19.5" customHeight="1">
      <c r="A59" s="230" t="s">
        <v>179</v>
      </c>
      <c r="B59" s="228">
        <v>1692</v>
      </c>
      <c r="C59" s="225">
        <v>1534</v>
      </c>
      <c r="D59" s="224">
        <v>0</v>
      </c>
      <c r="E59" s="225">
        <v>0</v>
      </c>
      <c r="F59" s="224">
        <f t="shared" si="24"/>
        <v>3226</v>
      </c>
      <c r="G59" s="227">
        <f t="shared" si="25"/>
        <v>0.003401833995562642</v>
      </c>
      <c r="H59" s="228"/>
      <c r="I59" s="225"/>
      <c r="J59" s="224"/>
      <c r="K59" s="225"/>
      <c r="L59" s="224">
        <f t="shared" si="26"/>
        <v>0</v>
      </c>
      <c r="M59" s="229" t="str">
        <f t="shared" si="27"/>
        <v>         /0</v>
      </c>
      <c r="N59" s="228">
        <v>1692</v>
      </c>
      <c r="O59" s="225">
        <v>1534</v>
      </c>
      <c r="P59" s="224"/>
      <c r="Q59" s="225"/>
      <c r="R59" s="224">
        <f t="shared" si="28"/>
        <v>3226</v>
      </c>
      <c r="S59" s="227">
        <f t="shared" si="29"/>
        <v>0.0005010277592053756</v>
      </c>
      <c r="T59" s="226"/>
      <c r="U59" s="225"/>
      <c r="V59" s="224"/>
      <c r="W59" s="225"/>
      <c r="X59" s="224">
        <f t="shared" si="30"/>
        <v>0</v>
      </c>
      <c r="Y59" s="223" t="str">
        <f t="shared" si="31"/>
        <v>         /0</v>
      </c>
    </row>
    <row r="60" spans="1:25" ht="19.5" customHeight="1">
      <c r="A60" s="230" t="s">
        <v>160</v>
      </c>
      <c r="B60" s="228">
        <v>1475</v>
      </c>
      <c r="C60" s="225">
        <v>1118</v>
      </c>
      <c r="D60" s="224">
        <v>0</v>
      </c>
      <c r="E60" s="225">
        <v>0</v>
      </c>
      <c r="F60" s="224">
        <f t="shared" si="24"/>
        <v>2593</v>
      </c>
      <c r="G60" s="227">
        <f t="shared" si="25"/>
        <v>0.002734332160723475</v>
      </c>
      <c r="H60" s="228"/>
      <c r="I60" s="225"/>
      <c r="J60" s="224"/>
      <c r="K60" s="225"/>
      <c r="L60" s="224">
        <f t="shared" si="26"/>
        <v>0</v>
      </c>
      <c r="M60" s="229" t="str">
        <f t="shared" si="27"/>
        <v>         /0</v>
      </c>
      <c r="N60" s="228">
        <v>6861</v>
      </c>
      <c r="O60" s="225">
        <v>7997</v>
      </c>
      <c r="P60" s="224"/>
      <c r="Q60" s="225"/>
      <c r="R60" s="224">
        <f t="shared" si="28"/>
        <v>14858</v>
      </c>
      <c r="S60" s="227">
        <f t="shared" si="29"/>
        <v>0.0023075853832217825</v>
      </c>
      <c r="T60" s="226"/>
      <c r="U60" s="225"/>
      <c r="V60" s="224"/>
      <c r="W60" s="225"/>
      <c r="X60" s="224">
        <f t="shared" si="30"/>
        <v>0</v>
      </c>
      <c r="Y60" s="223" t="str">
        <f t="shared" si="31"/>
        <v>         /0</v>
      </c>
    </row>
    <row r="61" spans="1:25" ht="19.5" customHeight="1">
      <c r="A61" s="230" t="s">
        <v>201</v>
      </c>
      <c r="B61" s="228">
        <v>1047</v>
      </c>
      <c r="C61" s="225">
        <v>715</v>
      </c>
      <c r="D61" s="224">
        <v>0</v>
      </c>
      <c r="E61" s="225">
        <v>0</v>
      </c>
      <c r="F61" s="224">
        <f t="shared" si="24"/>
        <v>1762</v>
      </c>
      <c r="G61" s="227">
        <f t="shared" si="25"/>
        <v>0.0018580382827592607</v>
      </c>
      <c r="H61" s="228">
        <v>833</v>
      </c>
      <c r="I61" s="225">
        <v>612</v>
      </c>
      <c r="J61" s="224"/>
      <c r="K61" s="225"/>
      <c r="L61" s="224">
        <f t="shared" si="26"/>
        <v>1445</v>
      </c>
      <c r="M61" s="229">
        <f t="shared" si="27"/>
        <v>0.21937716262975782</v>
      </c>
      <c r="N61" s="228">
        <v>5702</v>
      </c>
      <c r="O61" s="225">
        <v>6228</v>
      </c>
      <c r="P61" s="224"/>
      <c r="Q61" s="225"/>
      <c r="R61" s="224">
        <f t="shared" si="28"/>
        <v>11930</v>
      </c>
      <c r="S61" s="227">
        <f t="shared" si="29"/>
        <v>0.0018528397914817515</v>
      </c>
      <c r="T61" s="226">
        <v>5905</v>
      </c>
      <c r="U61" s="225">
        <v>6085</v>
      </c>
      <c r="V61" s="224"/>
      <c r="W61" s="225"/>
      <c r="X61" s="224">
        <f t="shared" si="30"/>
        <v>11990</v>
      </c>
      <c r="Y61" s="223">
        <f t="shared" si="31"/>
        <v>-0.005004170141784781</v>
      </c>
    </row>
    <row r="62" spans="1:25" ht="19.5" customHeight="1">
      <c r="A62" s="230" t="s">
        <v>164</v>
      </c>
      <c r="B62" s="228">
        <v>851</v>
      </c>
      <c r="C62" s="225">
        <v>745</v>
      </c>
      <c r="D62" s="224">
        <v>0</v>
      </c>
      <c r="E62" s="225">
        <v>0</v>
      </c>
      <c r="F62" s="224">
        <f t="shared" si="24"/>
        <v>1596</v>
      </c>
      <c r="G62" s="227">
        <f t="shared" si="25"/>
        <v>0.0016829904082200794</v>
      </c>
      <c r="H62" s="228">
        <v>553</v>
      </c>
      <c r="I62" s="225">
        <v>588</v>
      </c>
      <c r="J62" s="224"/>
      <c r="K62" s="225"/>
      <c r="L62" s="224">
        <f t="shared" si="26"/>
        <v>1141</v>
      </c>
      <c r="M62" s="229">
        <f t="shared" si="27"/>
        <v>0.39877300613496924</v>
      </c>
      <c r="N62" s="228">
        <v>5104</v>
      </c>
      <c r="O62" s="225">
        <v>5020</v>
      </c>
      <c r="P62" s="224">
        <v>76</v>
      </c>
      <c r="Q62" s="225">
        <v>124</v>
      </c>
      <c r="R62" s="224">
        <f t="shared" si="28"/>
        <v>10324</v>
      </c>
      <c r="S62" s="227">
        <f t="shared" si="29"/>
        <v>0.001603413076886639</v>
      </c>
      <c r="T62" s="226">
        <v>2859</v>
      </c>
      <c r="U62" s="225">
        <v>3010</v>
      </c>
      <c r="V62" s="224"/>
      <c r="W62" s="225"/>
      <c r="X62" s="224">
        <f t="shared" si="30"/>
        <v>5869</v>
      </c>
      <c r="Y62" s="223">
        <f t="shared" si="31"/>
        <v>0.7590730959277561</v>
      </c>
    </row>
    <row r="63" spans="1:25" ht="19.5" customHeight="1">
      <c r="A63" s="230" t="s">
        <v>192</v>
      </c>
      <c r="B63" s="228">
        <v>402</v>
      </c>
      <c r="C63" s="225">
        <v>467</v>
      </c>
      <c r="D63" s="224">
        <v>0</v>
      </c>
      <c r="E63" s="225">
        <v>0</v>
      </c>
      <c r="F63" s="224">
        <f t="shared" si="24"/>
        <v>869</v>
      </c>
      <c r="G63" s="227">
        <f t="shared" si="25"/>
        <v>0.0009163650781599305</v>
      </c>
      <c r="H63" s="228">
        <v>326</v>
      </c>
      <c r="I63" s="225">
        <v>427</v>
      </c>
      <c r="J63" s="224"/>
      <c r="K63" s="225"/>
      <c r="L63" s="224">
        <f t="shared" si="26"/>
        <v>753</v>
      </c>
      <c r="M63" s="229">
        <f t="shared" si="27"/>
        <v>0.154050464807437</v>
      </c>
      <c r="N63" s="228">
        <v>2058</v>
      </c>
      <c r="O63" s="225">
        <v>2597</v>
      </c>
      <c r="P63" s="224"/>
      <c r="Q63" s="225"/>
      <c r="R63" s="224">
        <f t="shared" si="28"/>
        <v>4655</v>
      </c>
      <c r="S63" s="227">
        <f t="shared" si="29"/>
        <v>0.0007229647300375149</v>
      </c>
      <c r="T63" s="226">
        <v>1898</v>
      </c>
      <c r="U63" s="225">
        <v>2284</v>
      </c>
      <c r="V63" s="224"/>
      <c r="W63" s="225"/>
      <c r="X63" s="224">
        <f t="shared" si="30"/>
        <v>4182</v>
      </c>
      <c r="Y63" s="223">
        <f t="shared" si="31"/>
        <v>0.11310377809660443</v>
      </c>
    </row>
    <row r="64" spans="1:25" ht="19.5" customHeight="1">
      <c r="A64" s="230" t="s">
        <v>203</v>
      </c>
      <c r="B64" s="228">
        <v>408</v>
      </c>
      <c r="C64" s="225">
        <v>455</v>
      </c>
      <c r="D64" s="224">
        <v>0</v>
      </c>
      <c r="E64" s="225">
        <v>0</v>
      </c>
      <c r="F64" s="224">
        <f t="shared" si="24"/>
        <v>863</v>
      </c>
      <c r="G64" s="227">
        <f t="shared" si="25"/>
        <v>0.0009100380465500806</v>
      </c>
      <c r="H64" s="228">
        <v>279</v>
      </c>
      <c r="I64" s="225">
        <v>326</v>
      </c>
      <c r="J64" s="224"/>
      <c r="K64" s="225"/>
      <c r="L64" s="224">
        <f t="shared" si="26"/>
        <v>605</v>
      </c>
      <c r="M64" s="229">
        <f t="shared" si="27"/>
        <v>0.42644628099173554</v>
      </c>
      <c r="N64" s="228">
        <v>1875</v>
      </c>
      <c r="O64" s="225">
        <v>2133</v>
      </c>
      <c r="P64" s="224">
        <v>309</v>
      </c>
      <c r="Q64" s="225">
        <v>218</v>
      </c>
      <c r="R64" s="224">
        <f t="shared" si="28"/>
        <v>4535</v>
      </c>
      <c r="S64" s="227">
        <f t="shared" si="29"/>
        <v>0.00070432761562194</v>
      </c>
      <c r="T64" s="226">
        <v>2642</v>
      </c>
      <c r="U64" s="225">
        <v>3358</v>
      </c>
      <c r="V64" s="224">
        <v>148</v>
      </c>
      <c r="W64" s="225">
        <v>259</v>
      </c>
      <c r="X64" s="224">
        <f t="shared" si="30"/>
        <v>6407</v>
      </c>
      <c r="Y64" s="223">
        <f t="shared" si="31"/>
        <v>-0.29218042765724983</v>
      </c>
    </row>
    <row r="65" spans="1:25" ht="19.5" customHeight="1">
      <c r="A65" s="230" t="s">
        <v>184</v>
      </c>
      <c r="B65" s="228">
        <v>335</v>
      </c>
      <c r="C65" s="225">
        <v>337</v>
      </c>
      <c r="D65" s="224">
        <v>0</v>
      </c>
      <c r="E65" s="225">
        <v>0</v>
      </c>
      <c r="F65" s="224">
        <f t="shared" si="24"/>
        <v>672</v>
      </c>
      <c r="G65" s="227">
        <f t="shared" si="25"/>
        <v>0.0007086275403031914</v>
      </c>
      <c r="H65" s="228">
        <v>269</v>
      </c>
      <c r="I65" s="225">
        <v>202</v>
      </c>
      <c r="J65" s="224"/>
      <c r="K65" s="225"/>
      <c r="L65" s="224">
        <f t="shared" si="26"/>
        <v>471</v>
      </c>
      <c r="M65" s="229">
        <f t="shared" si="27"/>
        <v>0.4267515923566878</v>
      </c>
      <c r="N65" s="228">
        <v>2286</v>
      </c>
      <c r="O65" s="225">
        <v>2570</v>
      </c>
      <c r="P65" s="224"/>
      <c r="Q65" s="225"/>
      <c r="R65" s="224">
        <f t="shared" si="28"/>
        <v>4856</v>
      </c>
      <c r="S65" s="227">
        <f t="shared" si="29"/>
        <v>0.0007541818966836032</v>
      </c>
      <c r="T65" s="226">
        <v>860</v>
      </c>
      <c r="U65" s="225">
        <v>1176</v>
      </c>
      <c r="V65" s="224"/>
      <c r="W65" s="225"/>
      <c r="X65" s="224">
        <f t="shared" si="30"/>
        <v>2036</v>
      </c>
      <c r="Y65" s="223">
        <f t="shared" si="31"/>
        <v>1.3850687622789786</v>
      </c>
    </row>
    <row r="66" spans="1:25" ht="19.5" customHeight="1" thickBot="1">
      <c r="A66" s="230" t="s">
        <v>170</v>
      </c>
      <c r="B66" s="228">
        <v>27</v>
      </c>
      <c r="C66" s="225">
        <v>18</v>
      </c>
      <c r="D66" s="224">
        <v>45</v>
      </c>
      <c r="E66" s="225">
        <v>31</v>
      </c>
      <c r="F66" s="224">
        <f t="shared" si="24"/>
        <v>121</v>
      </c>
      <c r="G66" s="227">
        <f t="shared" si="25"/>
        <v>0.00012759513746530678</v>
      </c>
      <c r="H66" s="228">
        <v>297</v>
      </c>
      <c r="I66" s="225">
        <v>183</v>
      </c>
      <c r="J66" s="224">
        <v>4</v>
      </c>
      <c r="K66" s="225">
        <v>3</v>
      </c>
      <c r="L66" s="224">
        <f t="shared" si="26"/>
        <v>487</v>
      </c>
      <c r="M66" s="229">
        <f t="shared" si="27"/>
        <v>-0.7515400410677618</v>
      </c>
      <c r="N66" s="228">
        <v>566</v>
      </c>
      <c r="O66" s="225">
        <v>566</v>
      </c>
      <c r="P66" s="224">
        <v>74</v>
      </c>
      <c r="Q66" s="225">
        <v>65</v>
      </c>
      <c r="R66" s="224">
        <f t="shared" si="28"/>
        <v>1271</v>
      </c>
      <c r="S66" s="227">
        <f t="shared" si="29"/>
        <v>0.00019739810351829894</v>
      </c>
      <c r="T66" s="226">
        <v>4291</v>
      </c>
      <c r="U66" s="225">
        <v>3473</v>
      </c>
      <c r="V66" s="224">
        <v>68</v>
      </c>
      <c r="W66" s="225">
        <v>54</v>
      </c>
      <c r="X66" s="224">
        <f t="shared" si="30"/>
        <v>7886</v>
      </c>
      <c r="Y66" s="223">
        <f t="shared" si="31"/>
        <v>-0.8388283033223434</v>
      </c>
    </row>
    <row r="67" spans="1:25" s="215" customFormat="1" ht="19.5" customHeight="1" thickBot="1">
      <c r="A67" s="274" t="s">
        <v>56</v>
      </c>
      <c r="B67" s="271">
        <v>3040</v>
      </c>
      <c r="C67" s="270">
        <v>1573</v>
      </c>
      <c r="D67" s="269">
        <v>30</v>
      </c>
      <c r="E67" s="270">
        <v>30</v>
      </c>
      <c r="F67" s="269">
        <f t="shared" si="24"/>
        <v>4673</v>
      </c>
      <c r="G67" s="272">
        <f t="shared" si="25"/>
        <v>0.004927703118804781</v>
      </c>
      <c r="H67" s="271">
        <v>1723</v>
      </c>
      <c r="I67" s="270">
        <v>428</v>
      </c>
      <c r="J67" s="269">
        <v>7</v>
      </c>
      <c r="K67" s="270">
        <v>8</v>
      </c>
      <c r="L67" s="269">
        <f t="shared" si="26"/>
        <v>2166</v>
      </c>
      <c r="M67" s="273">
        <f t="shared" si="27"/>
        <v>1.157433056325023</v>
      </c>
      <c r="N67" s="271">
        <v>14716</v>
      </c>
      <c r="O67" s="270">
        <v>4795</v>
      </c>
      <c r="P67" s="269">
        <v>77</v>
      </c>
      <c r="Q67" s="270">
        <v>74</v>
      </c>
      <c r="R67" s="269">
        <f t="shared" si="28"/>
        <v>19662</v>
      </c>
      <c r="S67" s="272">
        <f t="shared" si="29"/>
        <v>0.00305369119699197</v>
      </c>
      <c r="T67" s="271">
        <v>10377</v>
      </c>
      <c r="U67" s="270">
        <v>2116</v>
      </c>
      <c r="V67" s="269">
        <v>22</v>
      </c>
      <c r="W67" s="270">
        <v>15</v>
      </c>
      <c r="X67" s="269">
        <f t="shared" si="30"/>
        <v>12530</v>
      </c>
      <c r="Y67" s="266">
        <f t="shared" si="31"/>
        <v>0.5691939345570631</v>
      </c>
    </row>
    <row r="68" ht="15" thickTop="1">
      <c r="A68" s="116" t="s">
        <v>144</v>
      </c>
    </row>
    <row r="69" ht="14.25">
      <c r="A69" s="116" t="s">
        <v>67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68:Y65536 M68:M65536 Y3 M3">
    <cfRule type="cellIs" priority="3" dxfId="93" operator="lessThan" stopIfTrue="1">
      <formula>0</formula>
    </cfRule>
  </conditionalFormatting>
  <conditionalFormatting sqref="Y9:Y67 M9:M67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0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5"/>
  <cols>
    <col min="1" max="1" width="18.140625" style="123" customWidth="1"/>
    <col min="2" max="2" width="8.28125" style="123" customWidth="1"/>
    <col min="3" max="3" width="9.7109375" style="123" bestFit="1" customWidth="1"/>
    <col min="4" max="4" width="8.00390625" style="123" bestFit="1" customWidth="1"/>
    <col min="5" max="5" width="9.140625" style="123" customWidth="1"/>
    <col min="6" max="6" width="8.7109375" style="123" bestFit="1" customWidth="1"/>
    <col min="7" max="7" width="9.00390625" style="123" bestFit="1" customWidth="1"/>
    <col min="8" max="8" width="8.28125" style="123" customWidth="1"/>
    <col min="9" max="9" width="9.7109375" style="123" bestFit="1" customWidth="1"/>
    <col min="10" max="10" width="7.8515625" style="123" customWidth="1"/>
    <col min="11" max="11" width="9.00390625" style="123" customWidth="1"/>
    <col min="12" max="12" width="8.28125" style="123" customWidth="1"/>
    <col min="13" max="13" width="8.8515625" style="123" bestFit="1" customWidth="1"/>
    <col min="14" max="14" width="9.28125" style="123" bestFit="1" customWidth="1"/>
    <col min="15" max="15" width="9.28125" style="123" customWidth="1"/>
    <col min="16" max="16" width="8.00390625" style="123" customWidth="1"/>
    <col min="17" max="17" width="9.28125" style="123" customWidth="1"/>
    <col min="18" max="18" width="9.8515625" style="123" bestFit="1" customWidth="1"/>
    <col min="19" max="19" width="9.7109375" style="123" customWidth="1"/>
    <col min="20" max="20" width="10.140625" style="123" customWidth="1"/>
    <col min="21" max="21" width="9.28125" style="123" customWidth="1"/>
    <col min="22" max="22" width="8.7109375" style="123" bestFit="1" customWidth="1"/>
    <col min="23" max="23" width="9.00390625" style="123" customWidth="1"/>
    <col min="24" max="24" width="9.8515625" style="123" bestFit="1" customWidth="1"/>
    <col min="25" max="25" width="8.7109375" style="123" customWidth="1"/>
    <col min="26" max="26" width="11.28125" style="123" bestFit="1" customWidth="1"/>
    <col min="27" max="16384" width="8.00390625" style="123" customWidth="1"/>
  </cols>
  <sheetData>
    <row r="1" spans="24:25" ht="18.75" thickBot="1">
      <c r="X1" s="588" t="s">
        <v>28</v>
      </c>
      <c r="Y1" s="589"/>
    </row>
    <row r="2" ht="5.25" customHeight="1" thickBot="1"/>
    <row r="3" spans="1:25" ht="24" customHeight="1" thickTop="1">
      <c r="A3" s="650" t="s">
        <v>70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2"/>
    </row>
    <row r="4" spans="1:25" ht="21" customHeight="1" thickBot="1">
      <c r="A4" s="659" t="s">
        <v>45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1"/>
    </row>
    <row r="5" spans="1:25" s="265" customFormat="1" ht="15.75" customHeight="1" thickBot="1" thickTop="1">
      <c r="A5" s="667" t="s">
        <v>62</v>
      </c>
      <c r="B5" s="643" t="s">
        <v>36</v>
      </c>
      <c r="C5" s="644"/>
      <c r="D5" s="644"/>
      <c r="E5" s="644"/>
      <c r="F5" s="644"/>
      <c r="G5" s="644"/>
      <c r="H5" s="644"/>
      <c r="I5" s="644"/>
      <c r="J5" s="645"/>
      <c r="K5" s="645"/>
      <c r="L5" s="645"/>
      <c r="M5" s="646"/>
      <c r="N5" s="643" t="s">
        <v>35</v>
      </c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7"/>
    </row>
    <row r="6" spans="1:25" s="163" customFormat="1" ht="26.25" customHeight="1" thickBot="1">
      <c r="A6" s="668"/>
      <c r="B6" s="635" t="s">
        <v>155</v>
      </c>
      <c r="C6" s="636"/>
      <c r="D6" s="636"/>
      <c r="E6" s="636"/>
      <c r="F6" s="636"/>
      <c r="G6" s="640" t="s">
        <v>34</v>
      </c>
      <c r="H6" s="635" t="s">
        <v>156</v>
      </c>
      <c r="I6" s="636"/>
      <c r="J6" s="636"/>
      <c r="K6" s="636"/>
      <c r="L6" s="636"/>
      <c r="M6" s="637" t="s">
        <v>33</v>
      </c>
      <c r="N6" s="635" t="s">
        <v>157</v>
      </c>
      <c r="O6" s="636"/>
      <c r="P6" s="636"/>
      <c r="Q6" s="636"/>
      <c r="R6" s="636"/>
      <c r="S6" s="640" t="s">
        <v>34</v>
      </c>
      <c r="T6" s="635" t="s">
        <v>158</v>
      </c>
      <c r="U6" s="636"/>
      <c r="V6" s="636"/>
      <c r="W6" s="636"/>
      <c r="X6" s="636"/>
      <c r="Y6" s="653" t="s">
        <v>33</v>
      </c>
    </row>
    <row r="7" spans="1:25" s="163" customFormat="1" ht="26.25" customHeight="1">
      <c r="A7" s="669"/>
      <c r="B7" s="606" t="s">
        <v>22</v>
      </c>
      <c r="C7" s="598"/>
      <c r="D7" s="597" t="s">
        <v>21</v>
      </c>
      <c r="E7" s="598"/>
      <c r="F7" s="666" t="s">
        <v>17</v>
      </c>
      <c r="G7" s="641"/>
      <c r="H7" s="606" t="s">
        <v>22</v>
      </c>
      <c r="I7" s="598"/>
      <c r="J7" s="597" t="s">
        <v>21</v>
      </c>
      <c r="K7" s="598"/>
      <c r="L7" s="666" t="s">
        <v>17</v>
      </c>
      <c r="M7" s="638"/>
      <c r="N7" s="606" t="s">
        <v>22</v>
      </c>
      <c r="O7" s="598"/>
      <c r="P7" s="597" t="s">
        <v>21</v>
      </c>
      <c r="Q7" s="598"/>
      <c r="R7" s="666" t="s">
        <v>17</v>
      </c>
      <c r="S7" s="641"/>
      <c r="T7" s="606" t="s">
        <v>22</v>
      </c>
      <c r="U7" s="598"/>
      <c r="V7" s="597" t="s">
        <v>21</v>
      </c>
      <c r="W7" s="598"/>
      <c r="X7" s="666" t="s">
        <v>17</v>
      </c>
      <c r="Y7" s="654"/>
    </row>
    <row r="8" spans="1:25" s="261" customFormat="1" ht="15" thickBot="1">
      <c r="A8" s="670"/>
      <c r="B8" s="264" t="s">
        <v>31</v>
      </c>
      <c r="C8" s="262" t="s">
        <v>30</v>
      </c>
      <c r="D8" s="263" t="s">
        <v>31</v>
      </c>
      <c r="E8" s="262" t="s">
        <v>30</v>
      </c>
      <c r="F8" s="649"/>
      <c r="G8" s="642"/>
      <c r="H8" s="264" t="s">
        <v>31</v>
      </c>
      <c r="I8" s="262" t="s">
        <v>30</v>
      </c>
      <c r="J8" s="263" t="s">
        <v>31</v>
      </c>
      <c r="K8" s="262" t="s">
        <v>30</v>
      </c>
      <c r="L8" s="649"/>
      <c r="M8" s="639"/>
      <c r="N8" s="264" t="s">
        <v>31</v>
      </c>
      <c r="O8" s="262" t="s">
        <v>30</v>
      </c>
      <c r="P8" s="263" t="s">
        <v>31</v>
      </c>
      <c r="Q8" s="262" t="s">
        <v>30</v>
      </c>
      <c r="R8" s="649"/>
      <c r="S8" s="642"/>
      <c r="T8" s="264" t="s">
        <v>31</v>
      </c>
      <c r="U8" s="262" t="s">
        <v>30</v>
      </c>
      <c r="V8" s="263" t="s">
        <v>31</v>
      </c>
      <c r="W8" s="262" t="s">
        <v>30</v>
      </c>
      <c r="X8" s="649"/>
      <c r="Y8" s="655"/>
    </row>
    <row r="9" spans="1:25" s="254" customFormat="1" ht="18" customHeight="1" thickBot="1" thickTop="1">
      <c r="A9" s="318" t="s">
        <v>24</v>
      </c>
      <c r="B9" s="316">
        <f>B10+B19+B33+B44+B52+B57</f>
        <v>27904.097</v>
      </c>
      <c r="C9" s="315">
        <f>C10+C19+C33+C44+C52+C57</f>
        <v>18698.694000000003</v>
      </c>
      <c r="D9" s="314">
        <f>D10+D19+D33+D44+D52+D57</f>
        <v>2572.1360000000004</v>
      </c>
      <c r="E9" s="315">
        <f>E10+E19+E33+E44+E52+E57</f>
        <v>1004.049</v>
      </c>
      <c r="F9" s="314">
        <f aca="true" t="shared" si="0" ref="F9:F18">SUM(B9:E9)</f>
        <v>50178.976</v>
      </c>
      <c r="G9" s="317">
        <f aca="true" t="shared" si="1" ref="G9:G18">F9/$F$9</f>
        <v>1</v>
      </c>
      <c r="H9" s="316">
        <f>H10+H19+H33+H44+H52+H57</f>
        <v>23896.110999999997</v>
      </c>
      <c r="I9" s="315">
        <f>I10+I19+I33+I44+I52+I57</f>
        <v>15074.583999999999</v>
      </c>
      <c r="J9" s="314">
        <f>J10+J19+J33+J44+J52+J57</f>
        <v>3508.257</v>
      </c>
      <c r="K9" s="315">
        <f>K10+K19+K33+K44+K52+K57</f>
        <v>2625.5699999999997</v>
      </c>
      <c r="L9" s="314">
        <f aca="true" t="shared" si="2" ref="L9:L18">SUM(H9:K9)</f>
        <v>45104.52199999999</v>
      </c>
      <c r="M9" s="441">
        <f aca="true" t="shared" si="3" ref="M9:M21">IF(ISERROR(F9/L9-1),"         /0",(F9/L9-1))</f>
        <v>0.11250432938852595</v>
      </c>
      <c r="N9" s="316">
        <f>N10+N19+N33+N44+N52+N57</f>
        <v>217763.98499999996</v>
      </c>
      <c r="O9" s="315">
        <f>O10+O19+O33+O44+O52+O57</f>
        <v>121467.91900000002</v>
      </c>
      <c r="P9" s="314">
        <f>P10+P19+P33+P44+P52+P57</f>
        <v>27964.131000000005</v>
      </c>
      <c r="Q9" s="315">
        <f>Q10+Q19+Q33+Q44+Q52+Q57</f>
        <v>13349.946000000002</v>
      </c>
      <c r="R9" s="314">
        <f aca="true" t="shared" si="4" ref="R9:R18">SUM(N9:Q9)</f>
        <v>380545.98099999997</v>
      </c>
      <c r="S9" s="317">
        <f aca="true" t="shared" si="5" ref="S9:S18">R9/$R$9</f>
        <v>1</v>
      </c>
      <c r="T9" s="316">
        <f>T10+T19+T33+T44+T52+T57</f>
        <v>208055.81500000006</v>
      </c>
      <c r="U9" s="315">
        <f>U10+U19+U33+U44+U52+U57</f>
        <v>121952.603</v>
      </c>
      <c r="V9" s="314">
        <f>V10+V19+V33+V44+V52+V57</f>
        <v>23926.959</v>
      </c>
      <c r="W9" s="315">
        <f>W10+W19+W33+W44+W52+W57</f>
        <v>15596.449999999999</v>
      </c>
      <c r="X9" s="314">
        <f aca="true" t="shared" si="6" ref="X9:X18">SUM(T9:W9)</f>
        <v>369531.82700000005</v>
      </c>
      <c r="Y9" s="313">
        <f>IF(ISERROR(R9/X9-1),"         /0",(R9/X9-1))</f>
        <v>0.029805697900007644</v>
      </c>
    </row>
    <row r="10" spans="1:25" s="231" customFormat="1" ht="19.5" customHeight="1" thickTop="1">
      <c r="A10" s="312" t="s">
        <v>61</v>
      </c>
      <c r="B10" s="309">
        <f>SUM(B11:B18)</f>
        <v>17521.817000000003</v>
      </c>
      <c r="C10" s="308">
        <f>SUM(C11:C18)</f>
        <v>10070.630000000001</v>
      </c>
      <c r="D10" s="307">
        <f>SUM(D11:D18)</f>
        <v>2169.349</v>
      </c>
      <c r="E10" s="308">
        <f>SUM(E11:E18)</f>
        <v>378.13199999999995</v>
      </c>
      <c r="F10" s="307">
        <f t="shared" si="0"/>
        <v>30139.928000000004</v>
      </c>
      <c r="G10" s="310">
        <f t="shared" si="1"/>
        <v>0.6006485265861146</v>
      </c>
      <c r="H10" s="309">
        <f>SUM(H11:H18)</f>
        <v>14615.766</v>
      </c>
      <c r="I10" s="308">
        <f>SUM(I11:I18)</f>
        <v>7579.223999999999</v>
      </c>
      <c r="J10" s="307">
        <f>SUM(J11:J18)</f>
        <v>3275.473</v>
      </c>
      <c r="K10" s="308">
        <f>SUM(K11:K18)</f>
        <v>1452.205</v>
      </c>
      <c r="L10" s="307">
        <f t="shared" si="2"/>
        <v>26922.667999999998</v>
      </c>
      <c r="M10" s="311">
        <f t="shared" si="3"/>
        <v>0.1195000436063769</v>
      </c>
      <c r="N10" s="309">
        <f>SUM(N11:N18)</f>
        <v>146071.17699999997</v>
      </c>
      <c r="O10" s="308">
        <f>SUM(O11:O18)</f>
        <v>64009.59600000002</v>
      </c>
      <c r="P10" s="307">
        <f>SUM(P11:P18)</f>
        <v>26528.932000000004</v>
      </c>
      <c r="Q10" s="308">
        <f>SUM(Q11:Q18)</f>
        <v>8176.902</v>
      </c>
      <c r="R10" s="307">
        <f t="shared" si="4"/>
        <v>244786.607</v>
      </c>
      <c r="S10" s="310">
        <f t="shared" si="5"/>
        <v>0.6432510635291665</v>
      </c>
      <c r="T10" s="309">
        <f>SUM(T11:T18)</f>
        <v>140150.96800000005</v>
      </c>
      <c r="U10" s="308">
        <f>SUM(U11:U18)</f>
        <v>60608.16600000001</v>
      </c>
      <c r="V10" s="307">
        <f>SUM(V11:V18)</f>
        <v>21007.617</v>
      </c>
      <c r="W10" s="308">
        <f>SUM(W11:W18)</f>
        <v>9909.249</v>
      </c>
      <c r="X10" s="307">
        <f t="shared" si="6"/>
        <v>231676.0000000001</v>
      </c>
      <c r="Y10" s="306">
        <f aca="true" t="shared" si="7" ref="Y10:Y18">IF(ISERROR(R10/X10-1),"         /0",IF(R10/X10&gt;5,"  *  ",(R10/X10-1)))</f>
        <v>0.05659026830573688</v>
      </c>
    </row>
    <row r="11" spans="1:25" ht="19.5" customHeight="1">
      <c r="A11" s="230" t="s">
        <v>268</v>
      </c>
      <c r="B11" s="228">
        <v>11981.263000000003</v>
      </c>
      <c r="C11" s="225">
        <v>7849.901</v>
      </c>
      <c r="D11" s="224">
        <v>1244.6970000000001</v>
      </c>
      <c r="E11" s="225">
        <v>333.24899999999997</v>
      </c>
      <c r="F11" s="224">
        <f t="shared" si="0"/>
        <v>21409.110000000004</v>
      </c>
      <c r="G11" s="227">
        <f t="shared" si="1"/>
        <v>0.4266549799661118</v>
      </c>
      <c r="H11" s="228">
        <v>10125.443</v>
      </c>
      <c r="I11" s="225">
        <v>5666.489</v>
      </c>
      <c r="J11" s="224">
        <v>2106.205</v>
      </c>
      <c r="K11" s="225">
        <v>1452.125</v>
      </c>
      <c r="L11" s="224">
        <f t="shared" si="2"/>
        <v>19350.262</v>
      </c>
      <c r="M11" s="229">
        <f t="shared" si="3"/>
        <v>0.1063989727891026</v>
      </c>
      <c r="N11" s="228">
        <v>100144.16499999998</v>
      </c>
      <c r="O11" s="225">
        <v>47752.43400000001</v>
      </c>
      <c r="P11" s="224">
        <v>19351.291</v>
      </c>
      <c r="Q11" s="225">
        <v>7891.951999999999</v>
      </c>
      <c r="R11" s="224">
        <f t="shared" si="4"/>
        <v>175139.84199999998</v>
      </c>
      <c r="S11" s="227">
        <f t="shared" si="5"/>
        <v>0.4602330618228234</v>
      </c>
      <c r="T11" s="228">
        <v>97894.78000000003</v>
      </c>
      <c r="U11" s="225">
        <v>43601.476</v>
      </c>
      <c r="V11" s="224">
        <v>14858.716999999999</v>
      </c>
      <c r="W11" s="225">
        <v>9760.077</v>
      </c>
      <c r="X11" s="224">
        <f t="shared" si="6"/>
        <v>166115.05000000002</v>
      </c>
      <c r="Y11" s="223">
        <f t="shared" si="7"/>
        <v>0.054328563245774175</v>
      </c>
    </row>
    <row r="12" spans="1:25" ht="19.5" customHeight="1">
      <c r="A12" s="230" t="s">
        <v>271</v>
      </c>
      <c r="B12" s="228">
        <v>4535.258000000001</v>
      </c>
      <c r="C12" s="225">
        <v>405.269</v>
      </c>
      <c r="D12" s="224">
        <v>924.292</v>
      </c>
      <c r="E12" s="225">
        <v>44.493</v>
      </c>
      <c r="F12" s="224">
        <f t="shared" si="0"/>
        <v>5909.312000000002</v>
      </c>
      <c r="G12" s="227">
        <f t="shared" si="1"/>
        <v>0.11776469890497569</v>
      </c>
      <c r="H12" s="228">
        <v>3558.7799999999997</v>
      </c>
      <c r="I12" s="225">
        <v>72.30499999999999</v>
      </c>
      <c r="J12" s="224">
        <v>1168.978</v>
      </c>
      <c r="K12" s="225"/>
      <c r="L12" s="224">
        <f t="shared" si="2"/>
        <v>4800.063</v>
      </c>
      <c r="M12" s="229">
        <f t="shared" si="3"/>
        <v>0.23109050860374158</v>
      </c>
      <c r="N12" s="228">
        <v>37395.37900000001</v>
      </c>
      <c r="O12" s="225">
        <v>2726.643000000001</v>
      </c>
      <c r="P12" s="224">
        <v>7159.719000000001</v>
      </c>
      <c r="Q12" s="225">
        <v>278.426</v>
      </c>
      <c r="R12" s="224">
        <f t="shared" si="4"/>
        <v>47560.16700000001</v>
      </c>
      <c r="S12" s="227">
        <f t="shared" si="5"/>
        <v>0.12497876570663352</v>
      </c>
      <c r="T12" s="228">
        <v>33581.308000000005</v>
      </c>
      <c r="U12" s="225">
        <v>2910.739</v>
      </c>
      <c r="V12" s="224">
        <v>5379.61</v>
      </c>
      <c r="W12" s="225">
        <v>100.464</v>
      </c>
      <c r="X12" s="224">
        <f t="shared" si="6"/>
        <v>41972.12100000001</v>
      </c>
      <c r="Y12" s="223">
        <f t="shared" si="7"/>
        <v>0.13313708878329034</v>
      </c>
    </row>
    <row r="13" spans="1:25" ht="19.5" customHeight="1">
      <c r="A13" s="230" t="s">
        <v>273</v>
      </c>
      <c r="B13" s="228">
        <v>57.331</v>
      </c>
      <c r="C13" s="225">
        <v>656.4209999999999</v>
      </c>
      <c r="D13" s="224">
        <v>0</v>
      </c>
      <c r="E13" s="225">
        <v>0</v>
      </c>
      <c r="F13" s="224">
        <f t="shared" si="0"/>
        <v>713.752</v>
      </c>
      <c r="G13" s="227">
        <f t="shared" si="1"/>
        <v>0.01422412446200576</v>
      </c>
      <c r="H13" s="228">
        <v>34.045</v>
      </c>
      <c r="I13" s="225">
        <v>480.849</v>
      </c>
      <c r="J13" s="224"/>
      <c r="K13" s="225"/>
      <c r="L13" s="224">
        <f t="shared" si="2"/>
        <v>514.894</v>
      </c>
      <c r="M13" s="229">
        <f>IF(ISERROR(F13/L13-1),"         /0",(F13/L13-1))</f>
        <v>0.3862115309170431</v>
      </c>
      <c r="N13" s="228">
        <v>493.683</v>
      </c>
      <c r="O13" s="225">
        <v>5021.217999999999</v>
      </c>
      <c r="P13" s="224">
        <v>0</v>
      </c>
      <c r="Q13" s="225">
        <v>0</v>
      </c>
      <c r="R13" s="224">
        <f t="shared" si="4"/>
        <v>5514.900999999999</v>
      </c>
      <c r="S13" s="227">
        <f t="shared" si="5"/>
        <v>0.014492075269085549</v>
      </c>
      <c r="T13" s="228">
        <v>320.88100000000003</v>
      </c>
      <c r="U13" s="225">
        <v>3782.586</v>
      </c>
      <c r="V13" s="224">
        <v>0</v>
      </c>
      <c r="W13" s="225">
        <v>0</v>
      </c>
      <c r="X13" s="224">
        <f t="shared" si="6"/>
        <v>4103.467</v>
      </c>
      <c r="Y13" s="223">
        <f t="shared" si="7"/>
        <v>0.3439613380587683</v>
      </c>
    </row>
    <row r="14" spans="1:25" ht="19.5" customHeight="1">
      <c r="A14" s="230" t="s">
        <v>277</v>
      </c>
      <c r="B14" s="228">
        <v>15.19</v>
      </c>
      <c r="C14" s="225">
        <v>619.034</v>
      </c>
      <c r="D14" s="224">
        <v>0</v>
      </c>
      <c r="E14" s="225">
        <v>0</v>
      </c>
      <c r="F14" s="224">
        <f t="shared" si="0"/>
        <v>634.224</v>
      </c>
      <c r="G14" s="227">
        <f t="shared" si="1"/>
        <v>0.012639237596239509</v>
      </c>
      <c r="H14" s="228">
        <v>22.717</v>
      </c>
      <c r="I14" s="225">
        <v>637.5930000000001</v>
      </c>
      <c r="J14" s="224"/>
      <c r="K14" s="225"/>
      <c r="L14" s="224">
        <f t="shared" si="2"/>
        <v>660.3100000000001</v>
      </c>
      <c r="M14" s="229">
        <f t="shared" si="3"/>
        <v>-0.03950568672290289</v>
      </c>
      <c r="N14" s="228">
        <v>159.333</v>
      </c>
      <c r="O14" s="225">
        <v>4729.999999999999</v>
      </c>
      <c r="P14" s="224">
        <v>0</v>
      </c>
      <c r="Q14" s="225">
        <v>0</v>
      </c>
      <c r="R14" s="224">
        <f t="shared" si="4"/>
        <v>4889.332999999999</v>
      </c>
      <c r="S14" s="227">
        <f t="shared" si="5"/>
        <v>0.012848205589116441</v>
      </c>
      <c r="T14" s="228">
        <v>177.85399999999998</v>
      </c>
      <c r="U14" s="225">
        <v>3847.261</v>
      </c>
      <c r="V14" s="224">
        <v>0</v>
      </c>
      <c r="W14" s="225">
        <v>0</v>
      </c>
      <c r="X14" s="224">
        <f t="shared" si="6"/>
        <v>4025.115</v>
      </c>
      <c r="Y14" s="223">
        <f t="shared" si="7"/>
        <v>0.21470641211493313</v>
      </c>
    </row>
    <row r="15" spans="1:25" ht="19.5" customHeight="1">
      <c r="A15" s="230" t="s">
        <v>270</v>
      </c>
      <c r="B15" s="228">
        <v>261.563</v>
      </c>
      <c r="C15" s="225">
        <v>174.359</v>
      </c>
      <c r="D15" s="224">
        <v>0</v>
      </c>
      <c r="E15" s="225">
        <v>0</v>
      </c>
      <c r="F15" s="224">
        <f t="shared" si="0"/>
        <v>435.922</v>
      </c>
      <c r="G15" s="227">
        <f t="shared" si="1"/>
        <v>0.00868734348026552</v>
      </c>
      <c r="H15" s="228">
        <v>229.52999999999997</v>
      </c>
      <c r="I15" s="225">
        <v>123.914</v>
      </c>
      <c r="J15" s="224">
        <v>0</v>
      </c>
      <c r="K15" s="225">
        <v>0</v>
      </c>
      <c r="L15" s="224">
        <f t="shared" si="2"/>
        <v>353.44399999999996</v>
      </c>
      <c r="M15" s="229">
        <f t="shared" si="3"/>
        <v>0.23335521327282427</v>
      </c>
      <c r="N15" s="228">
        <v>1815.917</v>
      </c>
      <c r="O15" s="225">
        <v>1380.591</v>
      </c>
      <c r="P15" s="224">
        <v>0.11</v>
      </c>
      <c r="Q15" s="225">
        <v>0</v>
      </c>
      <c r="R15" s="224">
        <f t="shared" si="4"/>
        <v>3196.618</v>
      </c>
      <c r="S15" s="227">
        <f t="shared" si="5"/>
        <v>0.008400083457982967</v>
      </c>
      <c r="T15" s="228">
        <v>1836.4889999999998</v>
      </c>
      <c r="U15" s="225">
        <v>922.0350000000002</v>
      </c>
      <c r="V15" s="224">
        <v>0</v>
      </c>
      <c r="W15" s="225">
        <v>0</v>
      </c>
      <c r="X15" s="224">
        <f t="shared" si="6"/>
        <v>2758.524</v>
      </c>
      <c r="Y15" s="223">
        <f t="shared" si="7"/>
        <v>0.15881464145318303</v>
      </c>
    </row>
    <row r="16" spans="1:25" ht="19.5" customHeight="1">
      <c r="A16" s="230" t="s">
        <v>276</v>
      </c>
      <c r="B16" s="228">
        <v>138.07999999999998</v>
      </c>
      <c r="C16" s="225">
        <v>123.807</v>
      </c>
      <c r="D16" s="224">
        <v>0</v>
      </c>
      <c r="E16" s="225">
        <v>0</v>
      </c>
      <c r="F16" s="224">
        <f t="shared" si="0"/>
        <v>261.887</v>
      </c>
      <c r="G16" s="227">
        <f t="shared" si="1"/>
        <v>0.005219058276518038</v>
      </c>
      <c r="H16" s="228">
        <v>124.819</v>
      </c>
      <c r="I16" s="225">
        <v>124.927</v>
      </c>
      <c r="J16" s="224"/>
      <c r="K16" s="225"/>
      <c r="L16" s="224">
        <f t="shared" si="2"/>
        <v>249.746</v>
      </c>
      <c r="M16" s="229">
        <f t="shared" si="3"/>
        <v>0.04861339120546471</v>
      </c>
      <c r="N16" s="228">
        <v>1239.021</v>
      </c>
      <c r="O16" s="225">
        <v>930.756</v>
      </c>
      <c r="P16" s="224"/>
      <c r="Q16" s="225"/>
      <c r="R16" s="224">
        <f t="shared" si="4"/>
        <v>2169.777</v>
      </c>
      <c r="S16" s="227">
        <f t="shared" si="5"/>
        <v>0.005701747248251717</v>
      </c>
      <c r="T16" s="228">
        <v>1074.44</v>
      </c>
      <c r="U16" s="225">
        <v>902.5930000000001</v>
      </c>
      <c r="V16" s="224"/>
      <c r="W16" s="225"/>
      <c r="X16" s="224">
        <f t="shared" si="6"/>
        <v>1977.0330000000001</v>
      </c>
      <c r="Y16" s="223">
        <f t="shared" si="7"/>
        <v>0.09749154414721439</v>
      </c>
    </row>
    <row r="17" spans="1:25" ht="19.5" customHeight="1">
      <c r="A17" s="230" t="s">
        <v>278</v>
      </c>
      <c r="B17" s="228">
        <v>35.862</v>
      </c>
      <c r="C17" s="225">
        <v>0.522</v>
      </c>
      <c r="D17" s="224">
        <v>0</v>
      </c>
      <c r="E17" s="225">
        <v>0</v>
      </c>
      <c r="F17" s="224">
        <f t="shared" si="0"/>
        <v>36.384</v>
      </c>
      <c r="G17" s="227">
        <f t="shared" si="1"/>
        <v>0.0007250845453681637</v>
      </c>
      <c r="H17" s="228">
        <v>60.982</v>
      </c>
      <c r="I17" s="225">
        <v>4.075</v>
      </c>
      <c r="J17" s="224"/>
      <c r="K17" s="225"/>
      <c r="L17" s="224">
        <f t="shared" si="2"/>
        <v>65.057</v>
      </c>
      <c r="M17" s="229">
        <f t="shared" si="3"/>
        <v>-0.44073658484098566</v>
      </c>
      <c r="N17" s="228">
        <v>225.167</v>
      </c>
      <c r="O17" s="225">
        <v>5.817</v>
      </c>
      <c r="P17" s="224"/>
      <c r="Q17" s="225"/>
      <c r="R17" s="224">
        <f t="shared" si="4"/>
        <v>230.984</v>
      </c>
      <c r="S17" s="227">
        <f t="shared" si="5"/>
        <v>0.0006069805267500645</v>
      </c>
      <c r="T17" s="228">
        <v>347.27700000000004</v>
      </c>
      <c r="U17" s="225">
        <v>30.232000000000003</v>
      </c>
      <c r="V17" s="224"/>
      <c r="W17" s="225"/>
      <c r="X17" s="224">
        <f t="shared" si="6"/>
        <v>377.50900000000007</v>
      </c>
      <c r="Y17" s="223">
        <f t="shared" si="7"/>
        <v>-0.388136441780196</v>
      </c>
    </row>
    <row r="18" spans="1:25" ht="19.5" customHeight="1" thickBot="1">
      <c r="A18" s="230" t="s">
        <v>266</v>
      </c>
      <c r="B18" s="228">
        <v>497.27</v>
      </c>
      <c r="C18" s="225">
        <v>241.317</v>
      </c>
      <c r="D18" s="224">
        <v>0.36000000000000004</v>
      </c>
      <c r="E18" s="225">
        <v>0.39</v>
      </c>
      <c r="F18" s="224">
        <f t="shared" si="0"/>
        <v>739.337</v>
      </c>
      <c r="G18" s="227">
        <f t="shared" si="1"/>
        <v>0.014733999354630113</v>
      </c>
      <c r="H18" s="228">
        <v>459.45000000000005</v>
      </c>
      <c r="I18" s="225">
        <v>469.07199999999995</v>
      </c>
      <c r="J18" s="224">
        <v>0.29</v>
      </c>
      <c r="K18" s="225">
        <v>0.08</v>
      </c>
      <c r="L18" s="224">
        <f t="shared" si="2"/>
        <v>928.8919999999999</v>
      </c>
      <c r="M18" s="229">
        <f t="shared" si="3"/>
        <v>-0.20406570408615854</v>
      </c>
      <c r="N18" s="228">
        <v>4598.512000000001</v>
      </c>
      <c r="O18" s="225">
        <v>1462.1369999999997</v>
      </c>
      <c r="P18" s="224">
        <v>17.811999999999998</v>
      </c>
      <c r="Q18" s="225">
        <v>6.524</v>
      </c>
      <c r="R18" s="224">
        <f t="shared" si="4"/>
        <v>6084.985000000001</v>
      </c>
      <c r="S18" s="227">
        <f t="shared" si="5"/>
        <v>0.015990143908522846</v>
      </c>
      <c r="T18" s="228">
        <v>4917.938999999999</v>
      </c>
      <c r="U18" s="225">
        <v>4611.243999999999</v>
      </c>
      <c r="V18" s="224">
        <v>769.2899999999998</v>
      </c>
      <c r="W18" s="225">
        <v>48.708</v>
      </c>
      <c r="X18" s="224">
        <f t="shared" si="6"/>
        <v>10347.180999999997</v>
      </c>
      <c r="Y18" s="223">
        <f t="shared" si="7"/>
        <v>-0.4119185698984098</v>
      </c>
    </row>
    <row r="19" spans="1:25" s="231" customFormat="1" ht="19.5" customHeight="1">
      <c r="A19" s="238" t="s">
        <v>60</v>
      </c>
      <c r="B19" s="235">
        <f>SUM(B20:B32)</f>
        <v>4362.242</v>
      </c>
      <c r="C19" s="234">
        <f>SUM(C20:C32)</f>
        <v>3966.7730000000006</v>
      </c>
      <c r="D19" s="233">
        <f>SUM(D20:D32)</f>
        <v>332.068</v>
      </c>
      <c r="E19" s="234">
        <f>SUM(E20:E32)</f>
        <v>477.73</v>
      </c>
      <c r="F19" s="233">
        <f aca="true" t="shared" si="8" ref="F19:F57">SUM(B19:E19)</f>
        <v>9138.813</v>
      </c>
      <c r="G19" s="236">
        <f aca="true" t="shared" si="9" ref="G19:G57">F19/$F$9</f>
        <v>0.18212434227434213</v>
      </c>
      <c r="H19" s="235">
        <f>SUM(H20:H32)</f>
        <v>4308.19</v>
      </c>
      <c r="I19" s="234">
        <f>SUM(I20:I32)</f>
        <v>4034.8779999999992</v>
      </c>
      <c r="J19" s="233">
        <f>SUM(J20:J32)</f>
        <v>111.862</v>
      </c>
      <c r="K19" s="234">
        <f>SUM(K20:K32)</f>
        <v>501.641</v>
      </c>
      <c r="L19" s="233">
        <f aca="true" t="shared" si="10" ref="L19:L57">SUM(H19:K19)</f>
        <v>8956.570999999998</v>
      </c>
      <c r="M19" s="237">
        <f t="shared" si="3"/>
        <v>0.020347295856863346</v>
      </c>
      <c r="N19" s="235">
        <f>SUM(N20:N32)</f>
        <v>29754.209000000003</v>
      </c>
      <c r="O19" s="234">
        <f>SUM(O20:O32)</f>
        <v>30298.081</v>
      </c>
      <c r="P19" s="233">
        <f>SUM(P20:P32)</f>
        <v>974.736</v>
      </c>
      <c r="Q19" s="234">
        <f>SUM(Q20:Q32)</f>
        <v>3256.103</v>
      </c>
      <c r="R19" s="233">
        <f aca="true" t="shared" si="11" ref="R19:R57">SUM(N19:Q19)</f>
        <v>64283.129</v>
      </c>
      <c r="S19" s="236">
        <f aca="true" t="shared" si="12" ref="S19:S57">R19/$R$9</f>
        <v>0.16892342110952424</v>
      </c>
      <c r="T19" s="235">
        <f>SUM(T20:T32)</f>
        <v>29233.036999999997</v>
      </c>
      <c r="U19" s="234">
        <f>SUM(U20:U32)</f>
        <v>33298.94</v>
      </c>
      <c r="V19" s="233">
        <f>SUM(V20:V32)</f>
        <v>911.5070000000001</v>
      </c>
      <c r="W19" s="234">
        <f>SUM(W20:W32)</f>
        <v>4168.264999999999</v>
      </c>
      <c r="X19" s="233">
        <f aca="true" t="shared" si="13" ref="X19:X57">SUM(T19:W19)</f>
        <v>67611.749</v>
      </c>
      <c r="Y19" s="232">
        <f aca="true" t="shared" si="14" ref="Y19:Y57">IF(ISERROR(R19/X19-1),"         /0",IF(R19/X19&gt;5,"  *  ",(R19/X19-1)))</f>
        <v>-0.049231384326413385</v>
      </c>
    </row>
    <row r="20" spans="1:25" ht="19.5" customHeight="1">
      <c r="A20" s="245" t="s">
        <v>290</v>
      </c>
      <c r="B20" s="242">
        <v>838.0319999999999</v>
      </c>
      <c r="C20" s="240">
        <v>806.3589999999999</v>
      </c>
      <c r="D20" s="241">
        <v>0</v>
      </c>
      <c r="E20" s="240">
        <v>23.693</v>
      </c>
      <c r="F20" s="241">
        <f t="shared" si="8"/>
        <v>1668.0839999999998</v>
      </c>
      <c r="G20" s="243">
        <f t="shared" si="9"/>
        <v>0.033242687136541</v>
      </c>
      <c r="H20" s="242">
        <v>963.6959999999999</v>
      </c>
      <c r="I20" s="240">
        <v>1066.558</v>
      </c>
      <c r="J20" s="241">
        <v>26.976</v>
      </c>
      <c r="K20" s="240"/>
      <c r="L20" s="224">
        <f t="shared" si="10"/>
        <v>2057.23</v>
      </c>
      <c r="M20" s="244">
        <f t="shared" si="3"/>
        <v>-0.18916018140898205</v>
      </c>
      <c r="N20" s="242">
        <v>6100.082999999998</v>
      </c>
      <c r="O20" s="240">
        <v>6168.226999999999</v>
      </c>
      <c r="P20" s="241">
        <v>0</v>
      </c>
      <c r="Q20" s="240">
        <v>70.491</v>
      </c>
      <c r="R20" s="241">
        <f t="shared" si="11"/>
        <v>12338.800999999998</v>
      </c>
      <c r="S20" s="243">
        <f t="shared" si="12"/>
        <v>0.03242394248278764</v>
      </c>
      <c r="T20" s="246">
        <v>5150.362999999999</v>
      </c>
      <c r="U20" s="240">
        <v>7589.945999999999</v>
      </c>
      <c r="V20" s="241">
        <v>109.714</v>
      </c>
      <c r="W20" s="240">
        <v>328.374</v>
      </c>
      <c r="X20" s="241">
        <f t="shared" si="13"/>
        <v>13178.396999999997</v>
      </c>
      <c r="Y20" s="239">
        <f t="shared" si="14"/>
        <v>-0.0637100248232012</v>
      </c>
    </row>
    <row r="21" spans="1:25" ht="19.5" customHeight="1">
      <c r="A21" s="245" t="s">
        <v>293</v>
      </c>
      <c r="B21" s="242">
        <v>363.65400000000005</v>
      </c>
      <c r="C21" s="240">
        <v>787.588</v>
      </c>
      <c r="D21" s="241">
        <v>0</v>
      </c>
      <c r="E21" s="240">
        <v>0</v>
      </c>
      <c r="F21" s="241">
        <f t="shared" si="8"/>
        <v>1151.242</v>
      </c>
      <c r="G21" s="243">
        <f t="shared" si="9"/>
        <v>0.02294271608890544</v>
      </c>
      <c r="H21" s="242">
        <v>877.351</v>
      </c>
      <c r="I21" s="240">
        <v>505.047</v>
      </c>
      <c r="J21" s="241">
        <v>0</v>
      </c>
      <c r="K21" s="240">
        <v>27.234</v>
      </c>
      <c r="L21" s="241">
        <f t="shared" si="10"/>
        <v>1409.632</v>
      </c>
      <c r="M21" s="244">
        <f t="shared" si="3"/>
        <v>-0.18330315997366697</v>
      </c>
      <c r="N21" s="242">
        <v>1654.1219999999998</v>
      </c>
      <c r="O21" s="240">
        <v>3848.027</v>
      </c>
      <c r="P21" s="241"/>
      <c r="Q21" s="240">
        <v>0.2</v>
      </c>
      <c r="R21" s="241">
        <f t="shared" si="11"/>
        <v>5502.348999999999</v>
      </c>
      <c r="S21" s="243">
        <f t="shared" si="12"/>
        <v>0.01445909108155842</v>
      </c>
      <c r="T21" s="246">
        <v>4819.906999999999</v>
      </c>
      <c r="U21" s="240">
        <v>5430.736000000001</v>
      </c>
      <c r="V21" s="241">
        <v>0.065</v>
      </c>
      <c r="W21" s="240">
        <v>106.37899999999999</v>
      </c>
      <c r="X21" s="241">
        <f t="shared" si="13"/>
        <v>10357.087000000001</v>
      </c>
      <c r="Y21" s="239">
        <f t="shared" si="14"/>
        <v>-0.46873585207887136</v>
      </c>
    </row>
    <row r="22" spans="1:25" ht="19.5" customHeight="1">
      <c r="A22" s="245" t="s">
        <v>289</v>
      </c>
      <c r="B22" s="242">
        <v>645.4789999999999</v>
      </c>
      <c r="C22" s="240">
        <v>430.82</v>
      </c>
      <c r="D22" s="241">
        <v>0.06</v>
      </c>
      <c r="E22" s="240">
        <v>0</v>
      </c>
      <c r="F22" s="224">
        <f t="shared" si="8"/>
        <v>1076.359</v>
      </c>
      <c r="G22" s="243">
        <f t="shared" si="9"/>
        <v>0.021450397871809898</v>
      </c>
      <c r="H22" s="242">
        <v>599.4789999999999</v>
      </c>
      <c r="I22" s="240">
        <v>427.307</v>
      </c>
      <c r="J22" s="241"/>
      <c r="K22" s="240">
        <v>0</v>
      </c>
      <c r="L22" s="241">
        <f t="shared" si="10"/>
        <v>1026.786</v>
      </c>
      <c r="M22" s="244" t="s">
        <v>50</v>
      </c>
      <c r="N22" s="242">
        <v>5343.0650000000005</v>
      </c>
      <c r="O22" s="240">
        <v>4076.6660000000006</v>
      </c>
      <c r="P22" s="241">
        <v>0.21</v>
      </c>
      <c r="Q22" s="240">
        <v>108.70400000000001</v>
      </c>
      <c r="R22" s="241">
        <f t="shared" si="11"/>
        <v>9528.645</v>
      </c>
      <c r="S22" s="243">
        <f t="shared" si="12"/>
        <v>0.025039405159294013</v>
      </c>
      <c r="T22" s="246">
        <v>5737.061000000001</v>
      </c>
      <c r="U22" s="240">
        <v>4054.806000000001</v>
      </c>
      <c r="V22" s="241">
        <v>44.991</v>
      </c>
      <c r="W22" s="240">
        <v>151.735</v>
      </c>
      <c r="X22" s="241">
        <f t="shared" si="13"/>
        <v>9988.593000000003</v>
      </c>
      <c r="Y22" s="239">
        <f t="shared" si="14"/>
        <v>-0.04604732618497942</v>
      </c>
    </row>
    <row r="23" spans="1:25" ht="19.5" customHeight="1">
      <c r="A23" s="245" t="s">
        <v>291</v>
      </c>
      <c r="B23" s="242">
        <v>606.667</v>
      </c>
      <c r="C23" s="240">
        <v>370.467</v>
      </c>
      <c r="D23" s="241">
        <v>0</v>
      </c>
      <c r="E23" s="240">
        <v>11.16</v>
      </c>
      <c r="F23" s="241">
        <f t="shared" si="8"/>
        <v>988.294</v>
      </c>
      <c r="G23" s="243">
        <f t="shared" si="9"/>
        <v>0.019695379993406002</v>
      </c>
      <c r="H23" s="242">
        <v>647.356</v>
      </c>
      <c r="I23" s="240">
        <v>370.726</v>
      </c>
      <c r="J23" s="241"/>
      <c r="K23" s="240">
        <v>134.852</v>
      </c>
      <c r="L23" s="241">
        <f t="shared" si="10"/>
        <v>1152.934</v>
      </c>
      <c r="M23" s="244">
        <f aca="true" t="shared" si="15" ref="M23:M40">IF(ISERROR(F23/L23-1),"         /0",(F23/L23-1))</f>
        <v>-0.1428008888626756</v>
      </c>
      <c r="N23" s="242">
        <v>4012.9419999999996</v>
      </c>
      <c r="O23" s="240">
        <v>2899.276000000001</v>
      </c>
      <c r="P23" s="241">
        <v>74.772</v>
      </c>
      <c r="Q23" s="240">
        <v>658.27</v>
      </c>
      <c r="R23" s="241">
        <f t="shared" si="11"/>
        <v>7645.26</v>
      </c>
      <c r="S23" s="243">
        <f t="shared" si="12"/>
        <v>0.02009023976527031</v>
      </c>
      <c r="T23" s="246">
        <v>5080.463999999999</v>
      </c>
      <c r="U23" s="240">
        <v>1765.067</v>
      </c>
      <c r="V23" s="241">
        <v>0</v>
      </c>
      <c r="W23" s="240">
        <v>965.2280000000001</v>
      </c>
      <c r="X23" s="241">
        <f t="shared" si="13"/>
        <v>7810.758999999999</v>
      </c>
      <c r="Y23" s="239">
        <f t="shared" si="14"/>
        <v>-0.021188593835758995</v>
      </c>
    </row>
    <row r="24" spans="1:25" ht="19.5" customHeight="1">
      <c r="A24" s="245" t="s">
        <v>361</v>
      </c>
      <c r="B24" s="242">
        <v>0.097</v>
      </c>
      <c r="C24" s="240">
        <v>556.9110000000001</v>
      </c>
      <c r="D24" s="241">
        <v>0</v>
      </c>
      <c r="E24" s="240">
        <v>21.339000000000002</v>
      </c>
      <c r="F24" s="241">
        <f t="shared" si="8"/>
        <v>578.3470000000001</v>
      </c>
      <c r="G24" s="243">
        <f t="shared" si="9"/>
        <v>0.011525683585093488</v>
      </c>
      <c r="H24" s="242">
        <v>0.053</v>
      </c>
      <c r="I24" s="240">
        <v>511.335</v>
      </c>
      <c r="J24" s="241"/>
      <c r="K24" s="240">
        <v>3.265</v>
      </c>
      <c r="L24" s="241">
        <f t="shared" si="10"/>
        <v>514.653</v>
      </c>
      <c r="M24" s="244">
        <f t="shared" si="15"/>
        <v>0.12376105842188823</v>
      </c>
      <c r="N24" s="242">
        <v>137.398</v>
      </c>
      <c r="O24" s="240">
        <v>4693.035000000002</v>
      </c>
      <c r="P24" s="241">
        <v>121.731</v>
      </c>
      <c r="Q24" s="240">
        <v>74.52699999999999</v>
      </c>
      <c r="R24" s="241">
        <f t="shared" si="11"/>
        <v>5026.691000000002</v>
      </c>
      <c r="S24" s="243">
        <f t="shared" si="12"/>
        <v>0.013209155400329933</v>
      </c>
      <c r="T24" s="246">
        <v>137.243</v>
      </c>
      <c r="U24" s="240">
        <v>4157.33</v>
      </c>
      <c r="V24" s="241"/>
      <c r="W24" s="240">
        <v>110.56099999999999</v>
      </c>
      <c r="X24" s="241">
        <f t="shared" si="13"/>
        <v>4405.134</v>
      </c>
      <c r="Y24" s="239">
        <f t="shared" si="14"/>
        <v>0.14109831846204934</v>
      </c>
    </row>
    <row r="25" spans="1:25" ht="19.5" customHeight="1">
      <c r="A25" s="245" t="s">
        <v>295</v>
      </c>
      <c r="B25" s="242">
        <v>335.039</v>
      </c>
      <c r="C25" s="240">
        <v>193.601</v>
      </c>
      <c r="D25" s="241">
        <v>0</v>
      </c>
      <c r="E25" s="240">
        <v>0</v>
      </c>
      <c r="F25" s="241">
        <f>SUM(B25:E25)</f>
        <v>528.64</v>
      </c>
      <c r="G25" s="243">
        <f>F25/$F$9</f>
        <v>0.010535089436659687</v>
      </c>
      <c r="H25" s="242">
        <v>312.683</v>
      </c>
      <c r="I25" s="240">
        <v>217.7</v>
      </c>
      <c r="J25" s="241"/>
      <c r="K25" s="240"/>
      <c r="L25" s="241">
        <f>SUM(H25:K25)</f>
        <v>530.383</v>
      </c>
      <c r="M25" s="244">
        <f>IF(ISERROR(F25/L25-1),"         /0",(F25/L25-1))</f>
        <v>-0.003286304425292763</v>
      </c>
      <c r="N25" s="242">
        <v>2331.2560000000003</v>
      </c>
      <c r="O25" s="240">
        <v>1653.605</v>
      </c>
      <c r="P25" s="241">
        <v>0</v>
      </c>
      <c r="Q25" s="240">
        <v>0</v>
      </c>
      <c r="R25" s="241">
        <f>SUM(N25:Q25)</f>
        <v>3984.8610000000003</v>
      </c>
      <c r="S25" s="243">
        <f>R25/$R$9</f>
        <v>0.0104714310463313</v>
      </c>
      <c r="T25" s="246">
        <v>2320.2700000000004</v>
      </c>
      <c r="U25" s="240">
        <v>1477.343</v>
      </c>
      <c r="V25" s="241"/>
      <c r="W25" s="240"/>
      <c r="X25" s="241">
        <f>SUM(T25:W25)</f>
        <v>3797.6130000000003</v>
      </c>
      <c r="Y25" s="239">
        <f>IF(ISERROR(R25/X25-1),"         /0",IF(R25/X25&gt;5,"  *  ",(R25/X25-1)))</f>
        <v>0.049306761905439034</v>
      </c>
    </row>
    <row r="26" spans="1:25" ht="19.5" customHeight="1">
      <c r="A26" s="245" t="s">
        <v>297</v>
      </c>
      <c r="B26" s="242">
        <v>325.237</v>
      </c>
      <c r="C26" s="240">
        <v>194.505</v>
      </c>
      <c r="D26" s="241">
        <v>0</v>
      </c>
      <c r="E26" s="240">
        <v>0</v>
      </c>
      <c r="F26" s="241">
        <f t="shared" si="8"/>
        <v>519.742</v>
      </c>
      <c r="G26" s="243">
        <f t="shared" si="9"/>
        <v>0.010357764175976806</v>
      </c>
      <c r="H26" s="242">
        <v>146.522</v>
      </c>
      <c r="I26" s="240">
        <v>19.265</v>
      </c>
      <c r="J26" s="241"/>
      <c r="K26" s="240"/>
      <c r="L26" s="241">
        <f t="shared" si="10"/>
        <v>165.78699999999998</v>
      </c>
      <c r="M26" s="244">
        <f t="shared" si="15"/>
        <v>2.134998522200173</v>
      </c>
      <c r="N26" s="242">
        <v>1466.4740000000002</v>
      </c>
      <c r="O26" s="240">
        <v>698.333</v>
      </c>
      <c r="P26" s="241"/>
      <c r="Q26" s="240">
        <v>41.283</v>
      </c>
      <c r="R26" s="241">
        <f t="shared" si="11"/>
        <v>2206.09</v>
      </c>
      <c r="S26" s="243">
        <f t="shared" si="12"/>
        <v>0.005797170670947121</v>
      </c>
      <c r="T26" s="246">
        <v>599.072</v>
      </c>
      <c r="U26" s="240">
        <v>152.64799999999997</v>
      </c>
      <c r="V26" s="241">
        <v>0</v>
      </c>
      <c r="W26" s="240">
        <v>30.011000000000003</v>
      </c>
      <c r="X26" s="241">
        <f t="shared" si="13"/>
        <v>781.731</v>
      </c>
      <c r="Y26" s="239">
        <f t="shared" si="14"/>
        <v>1.8220577155057178</v>
      </c>
    </row>
    <row r="27" spans="1:25" ht="19.5" customHeight="1">
      <c r="A27" s="245" t="s">
        <v>294</v>
      </c>
      <c r="B27" s="242">
        <v>153.487</v>
      </c>
      <c r="C27" s="240">
        <v>214.14</v>
      </c>
      <c r="D27" s="241">
        <v>0</v>
      </c>
      <c r="E27" s="240">
        <v>0</v>
      </c>
      <c r="F27" s="241">
        <f t="shared" si="8"/>
        <v>367.62699999999995</v>
      </c>
      <c r="G27" s="243">
        <f t="shared" si="9"/>
        <v>0.0073263153078293175</v>
      </c>
      <c r="H27" s="242">
        <v>160.058</v>
      </c>
      <c r="I27" s="240">
        <v>424.705</v>
      </c>
      <c r="J27" s="241"/>
      <c r="K27" s="240"/>
      <c r="L27" s="241">
        <f t="shared" si="10"/>
        <v>584.7629999999999</v>
      </c>
      <c r="M27" s="244">
        <f t="shared" si="15"/>
        <v>-0.37132308302679884</v>
      </c>
      <c r="N27" s="242">
        <v>1215.557</v>
      </c>
      <c r="O27" s="240">
        <v>1766.1129999999998</v>
      </c>
      <c r="P27" s="241">
        <v>0</v>
      </c>
      <c r="Q27" s="240">
        <v>14.304</v>
      </c>
      <c r="R27" s="241">
        <f t="shared" si="11"/>
        <v>2995.974</v>
      </c>
      <c r="S27" s="243">
        <f t="shared" si="12"/>
        <v>0.007872830484576843</v>
      </c>
      <c r="T27" s="246">
        <v>1201.647</v>
      </c>
      <c r="U27" s="240">
        <v>3006.997</v>
      </c>
      <c r="V27" s="241"/>
      <c r="W27" s="240">
        <v>54.292</v>
      </c>
      <c r="X27" s="241">
        <f t="shared" si="13"/>
        <v>4262.936000000001</v>
      </c>
      <c r="Y27" s="239">
        <f t="shared" si="14"/>
        <v>-0.2972040865731975</v>
      </c>
    </row>
    <row r="28" spans="1:25" ht="19.5" customHeight="1">
      <c r="A28" s="245" t="s">
        <v>362</v>
      </c>
      <c r="B28" s="242">
        <v>0</v>
      </c>
      <c r="C28" s="240">
        <v>33.293</v>
      </c>
      <c r="D28" s="241">
        <v>0</v>
      </c>
      <c r="E28" s="240">
        <v>214.185</v>
      </c>
      <c r="F28" s="241">
        <f t="shared" si="8"/>
        <v>247.478</v>
      </c>
      <c r="G28" s="243">
        <f t="shared" si="9"/>
        <v>0.004931906143321857</v>
      </c>
      <c r="H28" s="242">
        <v>10.469</v>
      </c>
      <c r="I28" s="240">
        <v>0.29</v>
      </c>
      <c r="J28" s="241"/>
      <c r="K28" s="240">
        <v>89.043</v>
      </c>
      <c r="L28" s="241">
        <f t="shared" si="10"/>
        <v>99.802</v>
      </c>
      <c r="M28" s="244">
        <f t="shared" si="15"/>
        <v>1.479689785775836</v>
      </c>
      <c r="N28" s="242">
        <v>25.116999999999997</v>
      </c>
      <c r="O28" s="240">
        <v>77.222</v>
      </c>
      <c r="P28" s="241">
        <v>0</v>
      </c>
      <c r="Q28" s="240">
        <v>1253.252</v>
      </c>
      <c r="R28" s="241">
        <f t="shared" si="11"/>
        <v>1355.591</v>
      </c>
      <c r="S28" s="243">
        <f t="shared" si="12"/>
        <v>0.0035622265578466325</v>
      </c>
      <c r="T28" s="246">
        <v>94.591</v>
      </c>
      <c r="U28" s="240">
        <v>5.529</v>
      </c>
      <c r="V28" s="241"/>
      <c r="W28" s="240">
        <v>744.662</v>
      </c>
      <c r="X28" s="241">
        <f t="shared" si="13"/>
        <v>844.782</v>
      </c>
      <c r="Y28" s="239">
        <f t="shared" si="14"/>
        <v>0.6046636883835117</v>
      </c>
    </row>
    <row r="29" spans="1:25" ht="19.5" customHeight="1">
      <c r="A29" s="245" t="s">
        <v>292</v>
      </c>
      <c r="B29" s="242">
        <v>89.655</v>
      </c>
      <c r="C29" s="240">
        <v>71.64800000000001</v>
      </c>
      <c r="D29" s="241">
        <v>0</v>
      </c>
      <c r="E29" s="240">
        <v>0</v>
      </c>
      <c r="F29" s="241">
        <f t="shared" si="8"/>
        <v>161.303</v>
      </c>
      <c r="G29" s="243">
        <f t="shared" si="9"/>
        <v>0.003214553441664493</v>
      </c>
      <c r="H29" s="242">
        <v>90.267</v>
      </c>
      <c r="I29" s="240">
        <v>40.729</v>
      </c>
      <c r="J29" s="241"/>
      <c r="K29" s="240"/>
      <c r="L29" s="241">
        <f t="shared" si="10"/>
        <v>130.99599999999998</v>
      </c>
      <c r="M29" s="244" t="s">
        <v>50</v>
      </c>
      <c r="N29" s="242">
        <v>429.96099999999996</v>
      </c>
      <c r="O29" s="240">
        <v>519.0640000000001</v>
      </c>
      <c r="P29" s="241">
        <v>0.02</v>
      </c>
      <c r="Q29" s="240">
        <v>22.215</v>
      </c>
      <c r="R29" s="241">
        <f t="shared" si="11"/>
        <v>971.2600000000001</v>
      </c>
      <c r="S29" s="243">
        <f t="shared" si="12"/>
        <v>0.002552280272275429</v>
      </c>
      <c r="T29" s="246">
        <v>447.241</v>
      </c>
      <c r="U29" s="240">
        <v>336.755</v>
      </c>
      <c r="V29" s="241"/>
      <c r="W29" s="240">
        <v>51.716</v>
      </c>
      <c r="X29" s="241">
        <f t="shared" si="13"/>
        <v>835.712</v>
      </c>
      <c r="Y29" s="239">
        <f t="shared" si="14"/>
        <v>0.16219463164343706</v>
      </c>
    </row>
    <row r="30" spans="1:25" ht="19.5" customHeight="1">
      <c r="A30" s="245" t="s">
        <v>298</v>
      </c>
      <c r="B30" s="242">
        <v>88.992</v>
      </c>
      <c r="C30" s="240">
        <v>27.286</v>
      </c>
      <c r="D30" s="241">
        <v>0</v>
      </c>
      <c r="E30" s="240">
        <v>23.838</v>
      </c>
      <c r="F30" s="241">
        <f t="shared" si="8"/>
        <v>140.116</v>
      </c>
      <c r="G30" s="243">
        <f t="shared" si="9"/>
        <v>0.0027923248174693723</v>
      </c>
      <c r="H30" s="242">
        <v>19.851</v>
      </c>
      <c r="I30" s="240">
        <v>110.493</v>
      </c>
      <c r="J30" s="241"/>
      <c r="K30" s="240">
        <v>47.257</v>
      </c>
      <c r="L30" s="241">
        <f t="shared" si="10"/>
        <v>177.601</v>
      </c>
      <c r="M30" s="244">
        <f t="shared" si="15"/>
        <v>-0.21106300077139195</v>
      </c>
      <c r="N30" s="242">
        <v>528.093</v>
      </c>
      <c r="O30" s="240">
        <v>613.83</v>
      </c>
      <c r="P30" s="241"/>
      <c r="Q30" s="240">
        <v>87.291</v>
      </c>
      <c r="R30" s="241">
        <f t="shared" si="11"/>
        <v>1229.214</v>
      </c>
      <c r="S30" s="243">
        <f t="shared" si="12"/>
        <v>0.0032301326551127077</v>
      </c>
      <c r="T30" s="246">
        <v>482.88399999999996</v>
      </c>
      <c r="U30" s="240">
        <v>2680.5379999999996</v>
      </c>
      <c r="V30" s="241"/>
      <c r="W30" s="240">
        <v>120.327</v>
      </c>
      <c r="X30" s="241">
        <f t="shared" si="13"/>
        <v>3283.749</v>
      </c>
      <c r="Y30" s="239">
        <f t="shared" si="14"/>
        <v>-0.6256674916383682</v>
      </c>
    </row>
    <row r="31" spans="1:25" ht="19.5" customHeight="1">
      <c r="A31" s="245" t="s">
        <v>363</v>
      </c>
      <c r="B31" s="242">
        <v>0</v>
      </c>
      <c r="C31" s="240">
        <v>35.572</v>
      </c>
      <c r="D31" s="241">
        <v>0.06</v>
      </c>
      <c r="E31" s="240">
        <v>61.706</v>
      </c>
      <c r="F31" s="241">
        <f t="shared" si="8"/>
        <v>97.33800000000001</v>
      </c>
      <c r="G31" s="243">
        <f t="shared" si="9"/>
        <v>0.0019398163884412469</v>
      </c>
      <c r="H31" s="242">
        <v>0</v>
      </c>
      <c r="I31" s="240">
        <v>0</v>
      </c>
      <c r="J31" s="241"/>
      <c r="K31" s="240">
        <v>35.336</v>
      </c>
      <c r="L31" s="241">
        <f t="shared" si="10"/>
        <v>35.336</v>
      </c>
      <c r="M31" s="244">
        <f>IF(ISERROR(F31/L31-1),"         /0",(F31/L31-1))</f>
        <v>1.7546411591577997</v>
      </c>
      <c r="N31" s="242">
        <v>0.376</v>
      </c>
      <c r="O31" s="240">
        <v>73.886</v>
      </c>
      <c r="P31" s="241">
        <v>0.06</v>
      </c>
      <c r="Q31" s="240">
        <v>378.53100000000006</v>
      </c>
      <c r="R31" s="241">
        <f t="shared" si="11"/>
        <v>452.85300000000007</v>
      </c>
      <c r="S31" s="243">
        <f t="shared" si="12"/>
        <v>0.001190008626053523</v>
      </c>
      <c r="T31" s="246">
        <v>11.716000000000001</v>
      </c>
      <c r="U31" s="240">
        <v>23.804000000000002</v>
      </c>
      <c r="V31" s="241">
        <v>0</v>
      </c>
      <c r="W31" s="240">
        <v>575.156</v>
      </c>
      <c r="X31" s="241">
        <f t="shared" si="13"/>
        <v>610.6759999999999</v>
      </c>
      <c r="Y31" s="239">
        <f t="shared" si="14"/>
        <v>-0.25843982733888327</v>
      </c>
    </row>
    <row r="32" spans="1:25" ht="19.5" customHeight="1" thickBot="1">
      <c r="A32" s="245" t="s">
        <v>266</v>
      </c>
      <c r="B32" s="242">
        <v>915.903</v>
      </c>
      <c r="C32" s="240">
        <v>244.58300000000003</v>
      </c>
      <c r="D32" s="241">
        <v>331.948</v>
      </c>
      <c r="E32" s="240">
        <v>121.809</v>
      </c>
      <c r="F32" s="241">
        <f t="shared" si="8"/>
        <v>1614.2430000000002</v>
      </c>
      <c r="G32" s="243">
        <f t="shared" si="9"/>
        <v>0.03216970788722353</v>
      </c>
      <c r="H32" s="242">
        <v>480.405</v>
      </c>
      <c r="I32" s="240">
        <v>340.72299999999996</v>
      </c>
      <c r="J32" s="241">
        <v>84.886</v>
      </c>
      <c r="K32" s="240">
        <v>164.654</v>
      </c>
      <c r="L32" s="241">
        <f t="shared" si="10"/>
        <v>1070.668</v>
      </c>
      <c r="M32" s="244">
        <f t="shared" si="15"/>
        <v>0.5076970638890863</v>
      </c>
      <c r="N32" s="242">
        <v>6509.765000000001</v>
      </c>
      <c r="O32" s="240">
        <v>3210.796999999999</v>
      </c>
      <c r="P32" s="241">
        <v>777.943</v>
      </c>
      <c r="Q32" s="240">
        <v>547.0350000000001</v>
      </c>
      <c r="R32" s="241">
        <f t="shared" si="11"/>
        <v>11045.539999999999</v>
      </c>
      <c r="S32" s="243">
        <f t="shared" si="12"/>
        <v>0.02902550690714035</v>
      </c>
      <c r="T32" s="246">
        <v>3150.578000000001</v>
      </c>
      <c r="U32" s="240">
        <v>2617.4410000000003</v>
      </c>
      <c r="V32" s="241">
        <v>756.7370000000001</v>
      </c>
      <c r="W32" s="240">
        <v>929.824</v>
      </c>
      <c r="X32" s="241">
        <f t="shared" si="13"/>
        <v>7454.580000000001</v>
      </c>
      <c r="Y32" s="239">
        <f t="shared" si="14"/>
        <v>0.4817119140179591</v>
      </c>
    </row>
    <row r="33" spans="1:25" s="231" customFormat="1" ht="19.5" customHeight="1">
      <c r="A33" s="238" t="s">
        <v>59</v>
      </c>
      <c r="B33" s="235">
        <f>SUM(B34:B43)</f>
        <v>3070.102</v>
      </c>
      <c r="C33" s="234">
        <f>SUM(C34:C43)</f>
        <v>2364.534</v>
      </c>
      <c r="D33" s="233">
        <f>SUM(D34:D43)</f>
        <v>0</v>
      </c>
      <c r="E33" s="234">
        <f>SUM(E34:E43)</f>
        <v>0</v>
      </c>
      <c r="F33" s="233">
        <f t="shared" si="8"/>
        <v>5434.636</v>
      </c>
      <c r="G33" s="236">
        <f t="shared" si="9"/>
        <v>0.10830503994342172</v>
      </c>
      <c r="H33" s="235">
        <f>SUM(H34:H43)</f>
        <v>2253.98</v>
      </c>
      <c r="I33" s="305">
        <f>SUM(I34:I43)</f>
        <v>1821.665</v>
      </c>
      <c r="J33" s="233">
        <f>SUM(J34:J43)</f>
        <v>0</v>
      </c>
      <c r="K33" s="234">
        <f>SUM(K34:K43)</f>
        <v>0</v>
      </c>
      <c r="L33" s="233">
        <f t="shared" si="10"/>
        <v>4075.645</v>
      </c>
      <c r="M33" s="237">
        <f t="shared" si="15"/>
        <v>0.33344194599873167</v>
      </c>
      <c r="N33" s="235">
        <f>SUM(N34:N43)</f>
        <v>18712.487</v>
      </c>
      <c r="O33" s="234">
        <f>SUM(O34:O43)</f>
        <v>12012.928000000002</v>
      </c>
      <c r="P33" s="233">
        <f>SUM(P34:P43)</f>
        <v>184.853</v>
      </c>
      <c r="Q33" s="234">
        <f>SUM(Q34:Q43)</f>
        <v>8.052999999999999</v>
      </c>
      <c r="R33" s="233">
        <f t="shared" si="11"/>
        <v>30918.321</v>
      </c>
      <c r="S33" s="236">
        <f t="shared" si="12"/>
        <v>0.08124726719949252</v>
      </c>
      <c r="T33" s="235">
        <f>SUM(T34:T43)</f>
        <v>15549.986</v>
      </c>
      <c r="U33" s="234">
        <f>SUM(U34:U43)</f>
        <v>11665.297999999997</v>
      </c>
      <c r="V33" s="233">
        <f>SUM(V34:V43)</f>
        <v>1451.2810000000002</v>
      </c>
      <c r="W33" s="234">
        <f>SUM(W34:W43)</f>
        <v>283.258</v>
      </c>
      <c r="X33" s="233">
        <f t="shared" si="13"/>
        <v>28949.823</v>
      </c>
      <c r="Y33" s="232">
        <f t="shared" si="14"/>
        <v>0.0679968924162333</v>
      </c>
    </row>
    <row r="34" spans="1:25" ht="19.5" customHeight="1">
      <c r="A34" s="245" t="s">
        <v>364</v>
      </c>
      <c r="B34" s="242">
        <v>1187.608</v>
      </c>
      <c r="C34" s="240">
        <v>823.536</v>
      </c>
      <c r="D34" s="241">
        <v>0</v>
      </c>
      <c r="E34" s="240">
        <v>0</v>
      </c>
      <c r="F34" s="241">
        <f t="shared" si="8"/>
        <v>2011.1439999999998</v>
      </c>
      <c r="G34" s="243">
        <f t="shared" si="9"/>
        <v>0.040079414932660234</v>
      </c>
      <c r="H34" s="242">
        <v>318.325</v>
      </c>
      <c r="I34" s="288">
        <v>363.989</v>
      </c>
      <c r="J34" s="241"/>
      <c r="K34" s="240"/>
      <c r="L34" s="241">
        <f t="shared" si="10"/>
        <v>682.314</v>
      </c>
      <c r="M34" s="244">
        <f t="shared" si="15"/>
        <v>1.9475344196367068</v>
      </c>
      <c r="N34" s="242">
        <v>4965.665</v>
      </c>
      <c r="O34" s="240">
        <v>3327.163</v>
      </c>
      <c r="P34" s="241">
        <v>184.829</v>
      </c>
      <c r="Q34" s="240">
        <v>8.03</v>
      </c>
      <c r="R34" s="241">
        <f t="shared" si="11"/>
        <v>8485.687</v>
      </c>
      <c r="S34" s="243">
        <f t="shared" si="12"/>
        <v>0.02229871664312755</v>
      </c>
      <c r="T34" s="242">
        <v>2321.979</v>
      </c>
      <c r="U34" s="240">
        <v>1644.187</v>
      </c>
      <c r="V34" s="241">
        <v>100.69</v>
      </c>
      <c r="W34" s="240">
        <v>11.317</v>
      </c>
      <c r="X34" s="224">
        <f t="shared" si="13"/>
        <v>4078.173</v>
      </c>
      <c r="Y34" s="239">
        <f t="shared" si="14"/>
        <v>1.0807569958410297</v>
      </c>
    </row>
    <row r="35" spans="1:25" ht="19.5" customHeight="1">
      <c r="A35" s="245" t="s">
        <v>302</v>
      </c>
      <c r="B35" s="242">
        <v>288.975</v>
      </c>
      <c r="C35" s="240">
        <v>780.6120000000001</v>
      </c>
      <c r="D35" s="241">
        <v>0</v>
      </c>
      <c r="E35" s="240">
        <v>0</v>
      </c>
      <c r="F35" s="241">
        <f t="shared" si="8"/>
        <v>1069.587</v>
      </c>
      <c r="G35" s="243">
        <f t="shared" si="9"/>
        <v>0.02131544095280063</v>
      </c>
      <c r="H35" s="242">
        <v>275.74199999999996</v>
      </c>
      <c r="I35" s="288">
        <v>727.8430000000001</v>
      </c>
      <c r="J35" s="241"/>
      <c r="K35" s="240"/>
      <c r="L35" s="241">
        <f t="shared" si="10"/>
        <v>1003.585</v>
      </c>
      <c r="M35" s="244">
        <f t="shared" si="15"/>
        <v>0.06576622807236054</v>
      </c>
      <c r="N35" s="242">
        <v>2086.5310000000004</v>
      </c>
      <c r="O35" s="240">
        <v>3943.120000000001</v>
      </c>
      <c r="P35" s="241">
        <v>0</v>
      </c>
      <c r="Q35" s="240">
        <v>0</v>
      </c>
      <c r="R35" s="241">
        <f t="shared" si="11"/>
        <v>6029.651000000002</v>
      </c>
      <c r="S35" s="243">
        <f t="shared" si="12"/>
        <v>0.015844737038492075</v>
      </c>
      <c r="T35" s="242">
        <v>1982.4679999999998</v>
      </c>
      <c r="U35" s="240">
        <v>4626.674999999999</v>
      </c>
      <c r="V35" s="241">
        <v>0</v>
      </c>
      <c r="W35" s="240"/>
      <c r="X35" s="224">
        <f t="shared" si="13"/>
        <v>6609.142999999999</v>
      </c>
      <c r="Y35" s="239">
        <f t="shared" si="14"/>
        <v>-0.08768035432127852</v>
      </c>
    </row>
    <row r="36" spans="1:25" ht="19.5" customHeight="1">
      <c r="A36" s="245" t="s">
        <v>365</v>
      </c>
      <c r="B36" s="242">
        <v>1014.404</v>
      </c>
      <c r="C36" s="240">
        <v>0</v>
      </c>
      <c r="D36" s="241">
        <v>0</v>
      </c>
      <c r="E36" s="240">
        <v>0</v>
      </c>
      <c r="F36" s="241">
        <f>SUM(B36:E36)</f>
        <v>1014.404</v>
      </c>
      <c r="G36" s="243">
        <f>F36/$F$9</f>
        <v>0.020215717435126613</v>
      </c>
      <c r="H36" s="242">
        <v>1037.971</v>
      </c>
      <c r="I36" s="288"/>
      <c r="J36" s="241"/>
      <c r="K36" s="240"/>
      <c r="L36" s="241">
        <f>SUM(H36:K36)</f>
        <v>1037.971</v>
      </c>
      <c r="M36" s="244">
        <f>IF(ISERROR(F36/L36-1),"         /0",(F36/L36-1))</f>
        <v>-0.022704873257538005</v>
      </c>
      <c r="N36" s="242">
        <v>7551.666999999999</v>
      </c>
      <c r="O36" s="240">
        <v>0</v>
      </c>
      <c r="P36" s="241"/>
      <c r="Q36" s="240"/>
      <c r="R36" s="241">
        <f>SUM(N36:Q36)</f>
        <v>7551.666999999999</v>
      </c>
      <c r="S36" s="243">
        <f>R36/$R$9</f>
        <v>0.019844295767243957</v>
      </c>
      <c r="T36" s="242">
        <v>7432.115000000001</v>
      </c>
      <c r="U36" s="240">
        <v>204.65699999999998</v>
      </c>
      <c r="V36" s="241"/>
      <c r="W36" s="240"/>
      <c r="X36" s="224">
        <f>SUM(T36:W36)</f>
        <v>7636.772000000001</v>
      </c>
      <c r="Y36" s="239">
        <f>IF(ISERROR(R36/X36-1),"         /0",IF(R36/X36&gt;5,"  *  ",(R36/X36-1)))</f>
        <v>-0.011144106436594137</v>
      </c>
    </row>
    <row r="37" spans="1:25" ht="19.5" customHeight="1">
      <c r="A37" s="245" t="s">
        <v>303</v>
      </c>
      <c r="B37" s="242">
        <v>172.829</v>
      </c>
      <c r="C37" s="240">
        <v>279.268</v>
      </c>
      <c r="D37" s="241">
        <v>0</v>
      </c>
      <c r="E37" s="240">
        <v>0</v>
      </c>
      <c r="F37" s="241">
        <f>SUM(B37:E37)</f>
        <v>452.097</v>
      </c>
      <c r="G37" s="243">
        <f>F37/$F$9</f>
        <v>0.009009689635755021</v>
      </c>
      <c r="H37" s="242">
        <v>247.984</v>
      </c>
      <c r="I37" s="288">
        <v>276.592</v>
      </c>
      <c r="J37" s="241"/>
      <c r="K37" s="240"/>
      <c r="L37" s="241">
        <f>SUM(H37:K37)</f>
        <v>524.576</v>
      </c>
      <c r="M37" s="244">
        <f>IF(ISERROR(F37/L37-1),"         /0",(F37/L37-1))</f>
        <v>-0.13816682425425497</v>
      </c>
      <c r="N37" s="242">
        <v>1014.2750000000002</v>
      </c>
      <c r="O37" s="240">
        <v>2253.4680000000003</v>
      </c>
      <c r="P37" s="241"/>
      <c r="Q37" s="240"/>
      <c r="R37" s="241">
        <f>SUM(N37:Q37)</f>
        <v>3267.7430000000004</v>
      </c>
      <c r="S37" s="243">
        <f>R37/$R$9</f>
        <v>0.008586985970560021</v>
      </c>
      <c r="T37" s="242">
        <v>997.3349999999999</v>
      </c>
      <c r="U37" s="240">
        <v>2181.802</v>
      </c>
      <c r="V37" s="241"/>
      <c r="W37" s="240">
        <v>28.213</v>
      </c>
      <c r="X37" s="224">
        <f>SUM(T37:W37)</f>
        <v>3207.3500000000004</v>
      </c>
      <c r="Y37" s="239">
        <f>IF(ISERROR(R37/X37-1),"         /0",IF(R37/X37&gt;5,"  *  ",(R37/X37-1)))</f>
        <v>0.018829563346688172</v>
      </c>
    </row>
    <row r="38" spans="1:25" ht="19.5" customHeight="1">
      <c r="A38" s="245" t="s">
        <v>304</v>
      </c>
      <c r="B38" s="242">
        <v>18.877</v>
      </c>
      <c r="C38" s="240">
        <v>226.07500000000002</v>
      </c>
      <c r="D38" s="241">
        <v>0</v>
      </c>
      <c r="E38" s="240">
        <v>0</v>
      </c>
      <c r="F38" s="241">
        <f>SUM(B38:E38)</f>
        <v>244.95200000000003</v>
      </c>
      <c r="G38" s="243">
        <f>F38/$F$9</f>
        <v>0.004881566335670142</v>
      </c>
      <c r="H38" s="242">
        <v>5.163</v>
      </c>
      <c r="I38" s="288">
        <v>253.26299999999998</v>
      </c>
      <c r="J38" s="241"/>
      <c r="K38" s="240"/>
      <c r="L38" s="241">
        <f>SUM(H38:K38)</f>
        <v>258.426</v>
      </c>
      <c r="M38" s="244">
        <f>IF(ISERROR(F38/L38-1),"         /0",(F38/L38-1))</f>
        <v>-0.052138716692592735</v>
      </c>
      <c r="N38" s="242">
        <v>78.54899999999999</v>
      </c>
      <c r="O38" s="240">
        <v>1703.089</v>
      </c>
      <c r="P38" s="241"/>
      <c r="Q38" s="240"/>
      <c r="R38" s="241">
        <f>SUM(N38:Q38)</f>
        <v>1781.638</v>
      </c>
      <c r="S38" s="243">
        <f>R38/$R$9</f>
        <v>0.004681794287560746</v>
      </c>
      <c r="T38" s="242">
        <v>106.891</v>
      </c>
      <c r="U38" s="240">
        <v>1720.407</v>
      </c>
      <c r="V38" s="241"/>
      <c r="W38" s="240"/>
      <c r="X38" s="224">
        <f>SUM(T38:W38)</f>
        <v>1827.298</v>
      </c>
      <c r="Y38" s="239">
        <f>IF(ISERROR(R38/X38-1),"         /0",IF(R38/X38&gt;5,"  *  ",(R38/X38-1)))</f>
        <v>-0.024987714100272673</v>
      </c>
    </row>
    <row r="39" spans="1:25" ht="19.5" customHeight="1">
      <c r="A39" s="245" t="s">
        <v>306</v>
      </c>
      <c r="B39" s="242">
        <v>16.923</v>
      </c>
      <c r="C39" s="240">
        <v>111.128</v>
      </c>
      <c r="D39" s="241">
        <v>0</v>
      </c>
      <c r="E39" s="240">
        <v>0</v>
      </c>
      <c r="F39" s="224">
        <f t="shared" si="8"/>
        <v>128.051</v>
      </c>
      <c r="G39" s="243">
        <f t="shared" si="9"/>
        <v>0.0025518854749048683</v>
      </c>
      <c r="H39" s="242">
        <v>7.476</v>
      </c>
      <c r="I39" s="288">
        <v>103.573</v>
      </c>
      <c r="J39" s="241"/>
      <c r="K39" s="240"/>
      <c r="L39" s="224">
        <f t="shared" si="10"/>
        <v>111.04899999999999</v>
      </c>
      <c r="M39" s="244">
        <f t="shared" si="15"/>
        <v>0.15310358490396125</v>
      </c>
      <c r="N39" s="242">
        <v>121.28999999999999</v>
      </c>
      <c r="O39" s="240">
        <v>320.24899999999997</v>
      </c>
      <c r="P39" s="241"/>
      <c r="Q39" s="240"/>
      <c r="R39" s="241">
        <f t="shared" si="11"/>
        <v>441.539</v>
      </c>
      <c r="S39" s="243">
        <f t="shared" si="12"/>
        <v>0.0011602776590616524</v>
      </c>
      <c r="T39" s="242">
        <v>106.45400000000001</v>
      </c>
      <c r="U39" s="240">
        <v>742.729</v>
      </c>
      <c r="V39" s="241"/>
      <c r="W39" s="240"/>
      <c r="X39" s="224">
        <f t="shared" si="13"/>
        <v>849.183</v>
      </c>
      <c r="Y39" s="239">
        <f t="shared" si="14"/>
        <v>-0.4800425821053884</v>
      </c>
    </row>
    <row r="40" spans="1:25" ht="19.5" customHeight="1">
      <c r="A40" s="245" t="s">
        <v>307</v>
      </c>
      <c r="B40" s="242">
        <v>9.809999999999999</v>
      </c>
      <c r="C40" s="240">
        <v>56.443</v>
      </c>
      <c r="D40" s="241">
        <v>0</v>
      </c>
      <c r="E40" s="240">
        <v>0</v>
      </c>
      <c r="F40" s="241">
        <f t="shared" si="8"/>
        <v>66.253</v>
      </c>
      <c r="G40" s="243">
        <f t="shared" si="9"/>
        <v>0.00132033383861799</v>
      </c>
      <c r="H40" s="242">
        <v>3.493</v>
      </c>
      <c r="I40" s="288">
        <v>24.522</v>
      </c>
      <c r="J40" s="241">
        <v>0</v>
      </c>
      <c r="K40" s="240"/>
      <c r="L40" s="241">
        <f t="shared" si="10"/>
        <v>28.014999999999997</v>
      </c>
      <c r="M40" s="244">
        <f t="shared" si="15"/>
        <v>1.3649116544708195</v>
      </c>
      <c r="N40" s="242">
        <v>72.725</v>
      </c>
      <c r="O40" s="240">
        <v>183.96499999999997</v>
      </c>
      <c r="P40" s="241">
        <v>0</v>
      </c>
      <c r="Q40" s="240">
        <v>0</v>
      </c>
      <c r="R40" s="241">
        <f t="shared" si="11"/>
        <v>256.68999999999994</v>
      </c>
      <c r="S40" s="243">
        <f t="shared" si="12"/>
        <v>0.0006745308394151716</v>
      </c>
      <c r="T40" s="242">
        <v>65.09400000000001</v>
      </c>
      <c r="U40" s="240">
        <v>160.067</v>
      </c>
      <c r="V40" s="241">
        <v>0</v>
      </c>
      <c r="W40" s="240"/>
      <c r="X40" s="224">
        <f t="shared" si="13"/>
        <v>225.161</v>
      </c>
      <c r="Y40" s="239">
        <f t="shared" si="14"/>
        <v>0.14002869058140588</v>
      </c>
    </row>
    <row r="41" spans="1:25" ht="19.5" customHeight="1">
      <c r="A41" s="245" t="s">
        <v>308</v>
      </c>
      <c r="B41" s="242">
        <v>7.863</v>
      </c>
      <c r="C41" s="240">
        <v>46.551</v>
      </c>
      <c r="D41" s="241">
        <v>0</v>
      </c>
      <c r="E41" s="240">
        <v>0</v>
      </c>
      <c r="F41" s="241">
        <f t="shared" si="8"/>
        <v>54.414</v>
      </c>
      <c r="G41" s="243">
        <f t="shared" si="9"/>
        <v>0.0010843983743311144</v>
      </c>
      <c r="H41" s="242">
        <v>0</v>
      </c>
      <c r="I41" s="288"/>
      <c r="J41" s="241"/>
      <c r="K41" s="240"/>
      <c r="L41" s="241">
        <f t="shared" si="10"/>
        <v>0</v>
      </c>
      <c r="M41" s="244" t="s">
        <v>50</v>
      </c>
      <c r="N41" s="242">
        <v>13.415</v>
      </c>
      <c r="O41" s="240">
        <v>86.724</v>
      </c>
      <c r="P41" s="241"/>
      <c r="Q41" s="240"/>
      <c r="R41" s="241">
        <f t="shared" si="11"/>
        <v>100.13900000000001</v>
      </c>
      <c r="S41" s="243">
        <f t="shared" si="12"/>
        <v>0.00026314559869179124</v>
      </c>
      <c r="T41" s="242">
        <v>0</v>
      </c>
      <c r="U41" s="240"/>
      <c r="V41" s="241"/>
      <c r="W41" s="240"/>
      <c r="X41" s="224">
        <f t="shared" si="13"/>
        <v>0</v>
      </c>
      <c r="Y41" s="239" t="str">
        <f t="shared" si="14"/>
        <v>         /0</v>
      </c>
    </row>
    <row r="42" spans="1:25" ht="19.5" customHeight="1">
      <c r="A42" s="245" t="s">
        <v>305</v>
      </c>
      <c r="B42" s="242">
        <v>6.951</v>
      </c>
      <c r="C42" s="240">
        <v>40.921</v>
      </c>
      <c r="D42" s="241">
        <v>0</v>
      </c>
      <c r="E42" s="240">
        <v>0</v>
      </c>
      <c r="F42" s="241">
        <f t="shared" si="8"/>
        <v>47.872</v>
      </c>
      <c r="G42" s="243">
        <f t="shared" si="9"/>
        <v>0.0009540250482592549</v>
      </c>
      <c r="H42" s="242">
        <v>1.242</v>
      </c>
      <c r="I42" s="288">
        <v>71.883</v>
      </c>
      <c r="J42" s="241"/>
      <c r="K42" s="240"/>
      <c r="L42" s="241">
        <f t="shared" si="10"/>
        <v>73.125</v>
      </c>
      <c r="M42" s="244" t="s">
        <v>50</v>
      </c>
      <c r="N42" s="242">
        <v>48.897</v>
      </c>
      <c r="O42" s="240">
        <v>195.15</v>
      </c>
      <c r="P42" s="241"/>
      <c r="Q42" s="240">
        <v>0</v>
      </c>
      <c r="R42" s="241">
        <f t="shared" si="11"/>
        <v>244.047</v>
      </c>
      <c r="S42" s="243">
        <f t="shared" si="12"/>
        <v>0.0006413075217840758</v>
      </c>
      <c r="T42" s="242">
        <v>39.67399999999999</v>
      </c>
      <c r="U42" s="240">
        <v>384.774</v>
      </c>
      <c r="V42" s="241"/>
      <c r="W42" s="240"/>
      <c r="X42" s="224">
        <f t="shared" si="13"/>
        <v>424.448</v>
      </c>
      <c r="Y42" s="239">
        <f t="shared" si="14"/>
        <v>-0.42502497361278646</v>
      </c>
    </row>
    <row r="43" spans="1:25" ht="19.5" customHeight="1" thickBot="1">
      <c r="A43" s="245" t="s">
        <v>266</v>
      </c>
      <c r="B43" s="242">
        <v>345.86200000000014</v>
      </c>
      <c r="C43" s="240">
        <v>0</v>
      </c>
      <c r="D43" s="241">
        <v>0</v>
      </c>
      <c r="E43" s="240">
        <v>0</v>
      </c>
      <c r="F43" s="471">
        <f t="shared" si="8"/>
        <v>345.86200000000014</v>
      </c>
      <c r="G43" s="243">
        <f t="shared" si="9"/>
        <v>0.006892567915295842</v>
      </c>
      <c r="H43" s="242">
        <v>356.58399999999995</v>
      </c>
      <c r="I43" s="288">
        <v>0</v>
      </c>
      <c r="J43" s="241">
        <v>0</v>
      </c>
      <c r="K43" s="240"/>
      <c r="L43" s="471">
        <f t="shared" si="10"/>
        <v>356.58399999999995</v>
      </c>
      <c r="M43" s="244">
        <f aca="true" t="shared" si="16" ref="M43:M57">IF(ISERROR(F43/L43-1),"         /0",(F43/L43-1))</f>
        <v>-0.030068651425750437</v>
      </c>
      <c r="N43" s="242">
        <v>2759.473</v>
      </c>
      <c r="O43" s="240">
        <v>0</v>
      </c>
      <c r="P43" s="241">
        <v>0.024</v>
      </c>
      <c r="Q43" s="240">
        <v>0.023</v>
      </c>
      <c r="R43" s="241">
        <f t="shared" si="11"/>
        <v>2759.52</v>
      </c>
      <c r="S43" s="243">
        <f t="shared" si="12"/>
        <v>0.007251475873555475</v>
      </c>
      <c r="T43" s="242">
        <v>2497.9759999999997</v>
      </c>
      <c r="U43" s="240">
        <v>0</v>
      </c>
      <c r="V43" s="241">
        <v>1350.5910000000001</v>
      </c>
      <c r="W43" s="240">
        <v>243.72799999999998</v>
      </c>
      <c r="X43" s="224">
        <f t="shared" si="13"/>
        <v>4092.295</v>
      </c>
      <c r="Y43" s="239">
        <f t="shared" si="14"/>
        <v>-0.3256791115987484</v>
      </c>
    </row>
    <row r="44" spans="1:25" s="231" customFormat="1" ht="19.5" customHeight="1">
      <c r="A44" s="238" t="s">
        <v>58</v>
      </c>
      <c r="B44" s="235">
        <f>SUM(B45:B51)</f>
        <v>2427.682</v>
      </c>
      <c r="C44" s="234">
        <f>SUM(C45:C51)</f>
        <v>2064.415</v>
      </c>
      <c r="D44" s="233">
        <f>SUM(D45:D51)</f>
        <v>70.559</v>
      </c>
      <c r="E44" s="234">
        <f>SUM(E45:E51)</f>
        <v>114.67500000000001</v>
      </c>
      <c r="F44" s="233">
        <f t="shared" si="8"/>
        <v>4677.331</v>
      </c>
      <c r="G44" s="236">
        <f t="shared" si="9"/>
        <v>0.09321296233705527</v>
      </c>
      <c r="H44" s="235">
        <f>SUM(H45:H51)</f>
        <v>2083.1240000000003</v>
      </c>
      <c r="I44" s="234">
        <f>SUM(I45:I51)</f>
        <v>1526.013</v>
      </c>
      <c r="J44" s="233">
        <f>SUM(J45:J51)</f>
        <v>120.867</v>
      </c>
      <c r="K44" s="234">
        <f>SUM(K45:K51)</f>
        <v>671.684</v>
      </c>
      <c r="L44" s="233">
        <f t="shared" si="10"/>
        <v>4401.688</v>
      </c>
      <c r="M44" s="237">
        <f t="shared" si="16"/>
        <v>0.06262211224421188</v>
      </c>
      <c r="N44" s="235">
        <f>SUM(N45:N51)</f>
        <v>19156.024999999998</v>
      </c>
      <c r="O44" s="234">
        <f>SUM(O45:O51)</f>
        <v>13617.520000000002</v>
      </c>
      <c r="P44" s="233">
        <f>SUM(P45:P51)</f>
        <v>273.637</v>
      </c>
      <c r="Q44" s="234">
        <f>SUM(Q45:Q51)</f>
        <v>1352.2179999999998</v>
      </c>
      <c r="R44" s="233">
        <f t="shared" si="11"/>
        <v>34399.4</v>
      </c>
      <c r="S44" s="236">
        <f t="shared" si="12"/>
        <v>0.09039485822345343</v>
      </c>
      <c r="T44" s="235">
        <f>SUM(T45:T51)</f>
        <v>18325.971</v>
      </c>
      <c r="U44" s="234">
        <f>SUM(U45:U51)</f>
        <v>14884.145</v>
      </c>
      <c r="V44" s="233">
        <f>SUM(V45:V51)</f>
        <v>555.9739999999999</v>
      </c>
      <c r="W44" s="234">
        <f>SUM(W45:W51)</f>
        <v>1227.5339999999999</v>
      </c>
      <c r="X44" s="233">
        <f t="shared" si="13"/>
        <v>34993.624</v>
      </c>
      <c r="Y44" s="232">
        <f t="shared" si="14"/>
        <v>-0.0169809220102497</v>
      </c>
    </row>
    <row r="45" spans="1:25" s="215" customFormat="1" ht="19.5" customHeight="1">
      <c r="A45" s="230" t="s">
        <v>313</v>
      </c>
      <c r="B45" s="228">
        <v>1167.9669999999999</v>
      </c>
      <c r="C45" s="225">
        <v>1069.498</v>
      </c>
      <c r="D45" s="224">
        <v>69.564</v>
      </c>
      <c r="E45" s="225">
        <v>113.245</v>
      </c>
      <c r="F45" s="224">
        <f t="shared" si="8"/>
        <v>2420.274</v>
      </c>
      <c r="G45" s="227">
        <f t="shared" si="9"/>
        <v>0.048232829621712485</v>
      </c>
      <c r="H45" s="228">
        <v>819.361</v>
      </c>
      <c r="I45" s="225">
        <v>743.768</v>
      </c>
      <c r="J45" s="224">
        <v>118.426</v>
      </c>
      <c r="K45" s="225">
        <v>598.45</v>
      </c>
      <c r="L45" s="224">
        <f t="shared" si="10"/>
        <v>2280.005</v>
      </c>
      <c r="M45" s="229">
        <f t="shared" si="16"/>
        <v>0.06152135631281497</v>
      </c>
      <c r="N45" s="228">
        <v>8586.024</v>
      </c>
      <c r="O45" s="225">
        <v>6440.031000000002</v>
      </c>
      <c r="P45" s="224">
        <v>259.112</v>
      </c>
      <c r="Q45" s="225">
        <v>1188.0349999999999</v>
      </c>
      <c r="R45" s="224">
        <f t="shared" si="11"/>
        <v>16473.201999999997</v>
      </c>
      <c r="S45" s="227">
        <f t="shared" si="12"/>
        <v>0.04328833524062365</v>
      </c>
      <c r="T45" s="226">
        <v>9207.542000000003</v>
      </c>
      <c r="U45" s="225">
        <v>8029.504999999999</v>
      </c>
      <c r="V45" s="224">
        <v>472.88399999999996</v>
      </c>
      <c r="W45" s="225">
        <v>1069.729</v>
      </c>
      <c r="X45" s="224">
        <f t="shared" si="13"/>
        <v>18779.66</v>
      </c>
      <c r="Y45" s="223">
        <f t="shared" si="14"/>
        <v>-0.1228168135099359</v>
      </c>
    </row>
    <row r="46" spans="1:25" s="215" customFormat="1" ht="19.5" customHeight="1">
      <c r="A46" s="230" t="s">
        <v>314</v>
      </c>
      <c r="B46" s="228">
        <v>789.8779999999999</v>
      </c>
      <c r="C46" s="225">
        <v>590.284</v>
      </c>
      <c r="D46" s="224">
        <v>0</v>
      </c>
      <c r="E46" s="225">
        <v>0</v>
      </c>
      <c r="F46" s="224">
        <f t="shared" si="8"/>
        <v>1380.1619999999998</v>
      </c>
      <c r="G46" s="227">
        <f t="shared" si="9"/>
        <v>0.027504786068173248</v>
      </c>
      <c r="H46" s="228">
        <v>662.158</v>
      </c>
      <c r="I46" s="225">
        <v>587.841</v>
      </c>
      <c r="J46" s="224"/>
      <c r="K46" s="225"/>
      <c r="L46" s="224">
        <f t="shared" si="10"/>
        <v>1249.999</v>
      </c>
      <c r="M46" s="229">
        <f t="shared" si="16"/>
        <v>0.10413048330438657</v>
      </c>
      <c r="N46" s="228">
        <v>6064.436</v>
      </c>
      <c r="O46" s="225">
        <v>4849.728000000001</v>
      </c>
      <c r="P46" s="224">
        <v>0</v>
      </c>
      <c r="Q46" s="225">
        <v>0</v>
      </c>
      <c r="R46" s="224">
        <f t="shared" si="11"/>
        <v>10914.164</v>
      </c>
      <c r="S46" s="227">
        <f t="shared" si="12"/>
        <v>0.028680276615508395</v>
      </c>
      <c r="T46" s="226">
        <v>5075.492999999999</v>
      </c>
      <c r="U46" s="225">
        <v>4622.987000000001</v>
      </c>
      <c r="V46" s="224"/>
      <c r="W46" s="225"/>
      <c r="X46" s="224">
        <f t="shared" si="13"/>
        <v>9698.48</v>
      </c>
      <c r="Y46" s="223">
        <f t="shared" si="14"/>
        <v>0.12534788956620013</v>
      </c>
    </row>
    <row r="47" spans="1:25" s="215" customFormat="1" ht="19.5" customHeight="1">
      <c r="A47" s="230" t="s">
        <v>315</v>
      </c>
      <c r="B47" s="228">
        <v>103.852</v>
      </c>
      <c r="C47" s="225">
        <v>250.075</v>
      </c>
      <c r="D47" s="224">
        <v>0</v>
      </c>
      <c r="E47" s="225">
        <v>0</v>
      </c>
      <c r="F47" s="224">
        <f>SUM(B47:E47)</f>
        <v>353.927</v>
      </c>
      <c r="G47" s="227">
        <f>F47/$F$9</f>
        <v>0.007053292598079323</v>
      </c>
      <c r="H47" s="228">
        <v>17.428</v>
      </c>
      <c r="I47" s="225">
        <v>9.352</v>
      </c>
      <c r="J47" s="224">
        <v>0</v>
      </c>
      <c r="K47" s="225">
        <v>70.949</v>
      </c>
      <c r="L47" s="224">
        <f>SUM(H47:K47)</f>
        <v>97.729</v>
      </c>
      <c r="M47" s="229">
        <f t="shared" si="16"/>
        <v>2.6215145964862017</v>
      </c>
      <c r="N47" s="228">
        <v>689.5699999999999</v>
      </c>
      <c r="O47" s="225">
        <v>1228.0159999999998</v>
      </c>
      <c r="P47" s="224">
        <v>0</v>
      </c>
      <c r="Q47" s="225">
        <v>16.459</v>
      </c>
      <c r="R47" s="224">
        <f>SUM(N47:Q47)</f>
        <v>1934.0449999999998</v>
      </c>
      <c r="S47" s="227">
        <f>R47/$R$9</f>
        <v>0.0050822899112420265</v>
      </c>
      <c r="T47" s="226">
        <v>504.883</v>
      </c>
      <c r="U47" s="225">
        <v>758.6529999999999</v>
      </c>
      <c r="V47" s="224">
        <v>0</v>
      </c>
      <c r="W47" s="225">
        <v>92.601</v>
      </c>
      <c r="X47" s="224">
        <f>SUM(T47:W47)</f>
        <v>1356.1369999999997</v>
      </c>
      <c r="Y47" s="223">
        <f>IF(ISERROR(R47/X47-1),"         /0",IF(R47/X47&gt;5,"  *  ",(R47/X47-1)))</f>
        <v>0.4261427864588905</v>
      </c>
    </row>
    <row r="48" spans="1:25" s="215" customFormat="1" ht="19.5" customHeight="1">
      <c r="A48" s="230" t="s">
        <v>316</v>
      </c>
      <c r="B48" s="228">
        <v>82.065</v>
      </c>
      <c r="C48" s="225">
        <v>26.337</v>
      </c>
      <c r="D48" s="224">
        <v>0</v>
      </c>
      <c r="E48" s="225">
        <v>0</v>
      </c>
      <c r="F48" s="224">
        <f>SUM(B48:E48)</f>
        <v>108.402</v>
      </c>
      <c r="G48" s="227">
        <f>F48/$F$9</f>
        <v>0.00216030713739555</v>
      </c>
      <c r="H48" s="228">
        <v>95.037</v>
      </c>
      <c r="I48" s="225">
        <v>37.1</v>
      </c>
      <c r="J48" s="224">
        <v>0</v>
      </c>
      <c r="K48" s="225">
        <v>0</v>
      </c>
      <c r="L48" s="224">
        <f>SUM(H48:K48)</f>
        <v>132.137</v>
      </c>
      <c r="M48" s="229">
        <f>IF(ISERROR(F48/L48-1),"         /0",(F48/L48-1))</f>
        <v>-0.1796241779365355</v>
      </c>
      <c r="N48" s="228">
        <v>731.1790000000001</v>
      </c>
      <c r="O48" s="225">
        <v>148.57099999999997</v>
      </c>
      <c r="P48" s="224">
        <v>0.12</v>
      </c>
      <c r="Q48" s="225">
        <v>0</v>
      </c>
      <c r="R48" s="224">
        <f>SUM(N48:Q48)</f>
        <v>879.87</v>
      </c>
      <c r="S48" s="227">
        <f>R48/$R$9</f>
        <v>0.0023121253250077026</v>
      </c>
      <c r="T48" s="226">
        <v>724.49</v>
      </c>
      <c r="U48" s="225">
        <v>228.422</v>
      </c>
      <c r="V48" s="224">
        <v>0</v>
      </c>
      <c r="W48" s="225">
        <v>0</v>
      </c>
      <c r="X48" s="224">
        <f>SUM(T48:W48)</f>
        <v>952.912</v>
      </c>
      <c r="Y48" s="223">
        <f>IF(ISERROR(R48/X48-1),"         /0",IF(R48/X48&gt;5,"  *  ",(R48/X48-1)))</f>
        <v>-0.07665135920210897</v>
      </c>
    </row>
    <row r="49" spans="1:25" s="215" customFormat="1" ht="19.5" customHeight="1">
      <c r="A49" s="230" t="s">
        <v>317</v>
      </c>
      <c r="B49" s="228">
        <v>45.208</v>
      </c>
      <c r="C49" s="225">
        <v>48.536</v>
      </c>
      <c r="D49" s="224">
        <v>0</v>
      </c>
      <c r="E49" s="225">
        <v>0</v>
      </c>
      <c r="F49" s="224">
        <f t="shared" si="8"/>
        <v>93.744</v>
      </c>
      <c r="G49" s="227">
        <f t="shared" si="9"/>
        <v>0.0018681927666279997</v>
      </c>
      <c r="H49" s="228">
        <v>82.642</v>
      </c>
      <c r="I49" s="225">
        <v>40.293</v>
      </c>
      <c r="J49" s="224"/>
      <c r="K49" s="225"/>
      <c r="L49" s="224">
        <f t="shared" si="10"/>
        <v>122.935</v>
      </c>
      <c r="M49" s="229">
        <f t="shared" si="16"/>
        <v>-0.23745068532151137</v>
      </c>
      <c r="N49" s="228">
        <v>361.88700000000006</v>
      </c>
      <c r="O49" s="225">
        <v>310.617</v>
      </c>
      <c r="P49" s="224"/>
      <c r="Q49" s="225"/>
      <c r="R49" s="224">
        <f t="shared" si="11"/>
        <v>672.5040000000001</v>
      </c>
      <c r="S49" s="227">
        <f t="shared" si="12"/>
        <v>0.001767208257548252</v>
      </c>
      <c r="T49" s="226">
        <v>698.115</v>
      </c>
      <c r="U49" s="225">
        <v>297.8909999999999</v>
      </c>
      <c r="V49" s="224"/>
      <c r="W49" s="225"/>
      <c r="X49" s="224">
        <f t="shared" si="13"/>
        <v>996.0059999999999</v>
      </c>
      <c r="Y49" s="223">
        <f t="shared" si="14"/>
        <v>-0.3247992481972998</v>
      </c>
    </row>
    <row r="50" spans="1:25" s="215" customFormat="1" ht="19.5" customHeight="1">
      <c r="A50" s="230" t="s">
        <v>322</v>
      </c>
      <c r="B50" s="228">
        <v>32.988</v>
      </c>
      <c r="C50" s="225">
        <v>4.396</v>
      </c>
      <c r="D50" s="224">
        <v>0</v>
      </c>
      <c r="E50" s="225">
        <v>0</v>
      </c>
      <c r="F50" s="224">
        <f t="shared" si="8"/>
        <v>37.384</v>
      </c>
      <c r="G50" s="227">
        <f t="shared" si="9"/>
        <v>0.0007450132103134189</v>
      </c>
      <c r="H50" s="228">
        <v>50.534</v>
      </c>
      <c r="I50" s="225">
        <v>11.587</v>
      </c>
      <c r="J50" s="224"/>
      <c r="K50" s="225"/>
      <c r="L50" s="224">
        <f t="shared" si="10"/>
        <v>62.120999999999995</v>
      </c>
      <c r="M50" s="229">
        <f t="shared" si="16"/>
        <v>-0.398206725583941</v>
      </c>
      <c r="N50" s="228">
        <v>283.37199999999996</v>
      </c>
      <c r="O50" s="225">
        <v>79.85</v>
      </c>
      <c r="P50" s="224">
        <v>0</v>
      </c>
      <c r="Q50" s="225"/>
      <c r="R50" s="224">
        <f t="shared" si="11"/>
        <v>363.222</v>
      </c>
      <c r="S50" s="227">
        <f t="shared" si="12"/>
        <v>0.0009544759848613406</v>
      </c>
      <c r="T50" s="226">
        <v>284.285</v>
      </c>
      <c r="U50" s="225">
        <v>27.547</v>
      </c>
      <c r="V50" s="224"/>
      <c r="W50" s="225"/>
      <c r="X50" s="224">
        <f t="shared" si="13"/>
        <v>311.83200000000005</v>
      </c>
      <c r="Y50" s="223">
        <f t="shared" si="14"/>
        <v>0.1648002770722694</v>
      </c>
    </row>
    <row r="51" spans="1:25" s="215" customFormat="1" ht="19.5" customHeight="1" thickBot="1">
      <c r="A51" s="230" t="s">
        <v>266</v>
      </c>
      <c r="B51" s="228">
        <v>205.72400000000002</v>
      </c>
      <c r="C51" s="225">
        <v>75.28899999999999</v>
      </c>
      <c r="D51" s="224">
        <v>0.995</v>
      </c>
      <c r="E51" s="225">
        <v>1.4300000000000002</v>
      </c>
      <c r="F51" s="224">
        <f t="shared" si="8"/>
        <v>283.43800000000005</v>
      </c>
      <c r="G51" s="227">
        <f t="shared" si="9"/>
        <v>0.005648540934753233</v>
      </c>
      <c r="H51" s="228">
        <v>355.96399999999994</v>
      </c>
      <c r="I51" s="225">
        <v>96.072</v>
      </c>
      <c r="J51" s="224">
        <v>2.4410000000000003</v>
      </c>
      <c r="K51" s="225">
        <v>2.285</v>
      </c>
      <c r="L51" s="224">
        <f t="shared" si="10"/>
        <v>456.76199999999994</v>
      </c>
      <c r="M51" s="229">
        <f t="shared" si="16"/>
        <v>-0.3794623896033381</v>
      </c>
      <c r="N51" s="228">
        <v>2439.5570000000007</v>
      </c>
      <c r="O51" s="225">
        <v>560.707</v>
      </c>
      <c r="P51" s="224">
        <v>14.404999999999994</v>
      </c>
      <c r="Q51" s="225">
        <v>147.724</v>
      </c>
      <c r="R51" s="224">
        <f t="shared" si="11"/>
        <v>3162.393000000001</v>
      </c>
      <c r="S51" s="227">
        <f t="shared" si="12"/>
        <v>0.00831014688866206</v>
      </c>
      <c r="T51" s="226">
        <v>1831.1630000000005</v>
      </c>
      <c r="U51" s="225">
        <v>919.1400000000003</v>
      </c>
      <c r="V51" s="224">
        <v>83.08999999999997</v>
      </c>
      <c r="W51" s="225">
        <v>65.204</v>
      </c>
      <c r="X51" s="224">
        <f t="shared" si="13"/>
        <v>2898.597000000001</v>
      </c>
      <c r="Y51" s="223">
        <f t="shared" si="14"/>
        <v>0.09100816705461279</v>
      </c>
    </row>
    <row r="52" spans="1:25" s="231" customFormat="1" ht="19.5" customHeight="1">
      <c r="A52" s="238" t="s">
        <v>57</v>
      </c>
      <c r="B52" s="235">
        <f>SUM(B53:B56)</f>
        <v>416.46099999999996</v>
      </c>
      <c r="C52" s="234">
        <f>SUM(C53:C56)</f>
        <v>208.71699999999998</v>
      </c>
      <c r="D52" s="233">
        <f>SUM(D53:D56)</f>
        <v>0.1</v>
      </c>
      <c r="E52" s="234">
        <f>SUM(E53:E56)</f>
        <v>33.452</v>
      </c>
      <c r="F52" s="233">
        <f t="shared" si="8"/>
        <v>658.7299999999999</v>
      </c>
      <c r="G52" s="236">
        <f t="shared" si="9"/>
        <v>0.013127609459387929</v>
      </c>
      <c r="H52" s="235">
        <f>SUM(H53:H56)</f>
        <v>560.485</v>
      </c>
      <c r="I52" s="234">
        <f>SUM(I53:I56)</f>
        <v>112.804</v>
      </c>
      <c r="J52" s="233">
        <f>SUM(J53:J56)</f>
        <v>0.055</v>
      </c>
      <c r="K52" s="234">
        <f>SUM(K53:K56)</f>
        <v>0.04</v>
      </c>
      <c r="L52" s="233">
        <f t="shared" si="10"/>
        <v>673.3839999999999</v>
      </c>
      <c r="M52" s="237">
        <f t="shared" si="16"/>
        <v>-0.021761728820405613</v>
      </c>
      <c r="N52" s="235">
        <f>SUM(N53:N56)</f>
        <v>3393.2119999999995</v>
      </c>
      <c r="O52" s="234">
        <f>SUM(O53:O56)</f>
        <v>1443.833</v>
      </c>
      <c r="P52" s="233">
        <f>SUM(P53:P56)</f>
        <v>1.183</v>
      </c>
      <c r="Q52" s="234">
        <f>SUM(Q53:Q56)</f>
        <v>490.69100000000003</v>
      </c>
      <c r="R52" s="233">
        <f t="shared" si="11"/>
        <v>5328.919</v>
      </c>
      <c r="S52" s="236">
        <f t="shared" si="12"/>
        <v>0.01400335114825454</v>
      </c>
      <c r="T52" s="235">
        <f>SUM(T53:T56)</f>
        <v>4185.9710000000005</v>
      </c>
      <c r="U52" s="234">
        <f>SUM(U53:U56)</f>
        <v>1469.396</v>
      </c>
      <c r="V52" s="233">
        <f>SUM(V53:V56)</f>
        <v>0.43000000000000005</v>
      </c>
      <c r="W52" s="234">
        <f>SUM(W53:W56)</f>
        <v>8.144</v>
      </c>
      <c r="X52" s="233">
        <f t="shared" si="13"/>
        <v>5663.941000000001</v>
      </c>
      <c r="Y52" s="232">
        <f t="shared" si="14"/>
        <v>-0.05914998055241061</v>
      </c>
    </row>
    <row r="53" spans="1:25" ht="19.5" customHeight="1">
      <c r="A53" s="230" t="s">
        <v>326</v>
      </c>
      <c r="B53" s="228">
        <v>183.41299999999998</v>
      </c>
      <c r="C53" s="225">
        <v>25.555999999999997</v>
      </c>
      <c r="D53" s="224">
        <v>0</v>
      </c>
      <c r="E53" s="225">
        <v>33.292</v>
      </c>
      <c r="F53" s="224">
        <f t="shared" si="8"/>
        <v>242.261</v>
      </c>
      <c r="G53" s="227">
        <f t="shared" si="9"/>
        <v>0.00482793829830246</v>
      </c>
      <c r="H53" s="228">
        <v>328.114</v>
      </c>
      <c r="I53" s="225">
        <v>47.963</v>
      </c>
      <c r="J53" s="224"/>
      <c r="K53" s="225"/>
      <c r="L53" s="224">
        <f t="shared" si="10"/>
        <v>376.077</v>
      </c>
      <c r="M53" s="229">
        <f t="shared" si="16"/>
        <v>-0.35582074947417686</v>
      </c>
      <c r="N53" s="228">
        <v>1684.1079999999997</v>
      </c>
      <c r="O53" s="225">
        <v>324.4550000000001</v>
      </c>
      <c r="P53" s="224">
        <v>0.49</v>
      </c>
      <c r="Q53" s="225">
        <v>33.292</v>
      </c>
      <c r="R53" s="224">
        <f t="shared" si="11"/>
        <v>2042.3449999999998</v>
      </c>
      <c r="S53" s="227">
        <f t="shared" si="12"/>
        <v>0.005366881012993802</v>
      </c>
      <c r="T53" s="226">
        <v>2352.64</v>
      </c>
      <c r="U53" s="225">
        <v>373.00100000000003</v>
      </c>
      <c r="V53" s="224">
        <v>0.30000000000000004</v>
      </c>
      <c r="W53" s="225">
        <v>6.7219999999999995</v>
      </c>
      <c r="X53" s="224">
        <f t="shared" si="13"/>
        <v>2732.6630000000005</v>
      </c>
      <c r="Y53" s="223">
        <f t="shared" si="14"/>
        <v>-0.252617318710723</v>
      </c>
    </row>
    <row r="54" spans="1:25" ht="19.5" customHeight="1">
      <c r="A54" s="230" t="s">
        <v>325</v>
      </c>
      <c r="B54" s="228">
        <v>53.756</v>
      </c>
      <c r="C54" s="225">
        <v>86.37199999999999</v>
      </c>
      <c r="D54" s="224">
        <v>0</v>
      </c>
      <c r="E54" s="225">
        <v>0</v>
      </c>
      <c r="F54" s="224">
        <f t="shared" si="8"/>
        <v>140.128</v>
      </c>
      <c r="G54" s="227">
        <f t="shared" si="9"/>
        <v>0.0027925639614487146</v>
      </c>
      <c r="H54" s="228">
        <v>22.454</v>
      </c>
      <c r="I54" s="225">
        <v>60.421</v>
      </c>
      <c r="J54" s="224"/>
      <c r="K54" s="225"/>
      <c r="L54" s="224">
        <f t="shared" si="10"/>
        <v>82.875</v>
      </c>
      <c r="M54" s="229">
        <f t="shared" si="16"/>
        <v>0.690835595776772</v>
      </c>
      <c r="N54" s="228">
        <v>293.877</v>
      </c>
      <c r="O54" s="225">
        <v>523.973</v>
      </c>
      <c r="P54" s="224">
        <v>0.593</v>
      </c>
      <c r="Q54" s="225">
        <v>0</v>
      </c>
      <c r="R54" s="224">
        <f t="shared" si="11"/>
        <v>818.4429999999999</v>
      </c>
      <c r="S54" s="227">
        <f t="shared" si="12"/>
        <v>0.0021507072492246344</v>
      </c>
      <c r="T54" s="226">
        <v>124.684</v>
      </c>
      <c r="U54" s="225">
        <v>525.902</v>
      </c>
      <c r="V54" s="224">
        <v>0</v>
      </c>
      <c r="W54" s="225">
        <v>0</v>
      </c>
      <c r="X54" s="224">
        <f t="shared" si="13"/>
        <v>650.586</v>
      </c>
      <c r="Y54" s="223">
        <f t="shared" si="14"/>
        <v>0.2580089334845814</v>
      </c>
    </row>
    <row r="55" spans="1:25" ht="19.5" customHeight="1">
      <c r="A55" s="230" t="s">
        <v>324</v>
      </c>
      <c r="B55" s="228">
        <v>94.07</v>
      </c>
      <c r="C55" s="225">
        <v>11.019</v>
      </c>
      <c r="D55" s="224">
        <v>0</v>
      </c>
      <c r="E55" s="225">
        <v>0</v>
      </c>
      <c r="F55" s="224">
        <f t="shared" si="8"/>
        <v>105.089</v>
      </c>
      <c r="G55" s="227">
        <f t="shared" si="9"/>
        <v>0.0020942834704319193</v>
      </c>
      <c r="H55" s="228">
        <v>135.87</v>
      </c>
      <c r="I55" s="225">
        <v>3.777</v>
      </c>
      <c r="J55" s="224"/>
      <c r="K55" s="225"/>
      <c r="L55" s="224">
        <f t="shared" si="10"/>
        <v>139.647</v>
      </c>
      <c r="M55" s="229">
        <f t="shared" si="16"/>
        <v>-0.247466827071115</v>
      </c>
      <c r="N55" s="228">
        <v>893.3820000000001</v>
      </c>
      <c r="O55" s="225">
        <v>115.49300000000002</v>
      </c>
      <c r="P55" s="224">
        <v>0</v>
      </c>
      <c r="Q55" s="225">
        <v>0.07</v>
      </c>
      <c r="R55" s="224">
        <f t="shared" si="11"/>
        <v>1008.9450000000002</v>
      </c>
      <c r="S55" s="227">
        <f t="shared" si="12"/>
        <v>0.00265130904115369</v>
      </c>
      <c r="T55" s="226">
        <v>978.706</v>
      </c>
      <c r="U55" s="225">
        <v>64.652</v>
      </c>
      <c r="V55" s="224">
        <v>0</v>
      </c>
      <c r="W55" s="225">
        <v>0</v>
      </c>
      <c r="X55" s="224">
        <f t="shared" si="13"/>
        <v>1043.358</v>
      </c>
      <c r="Y55" s="223">
        <f t="shared" si="14"/>
        <v>-0.032982926282253855</v>
      </c>
    </row>
    <row r="56" spans="1:25" ht="19.5" customHeight="1" thickBot="1">
      <c r="A56" s="230" t="s">
        <v>266</v>
      </c>
      <c r="B56" s="228">
        <v>85.222</v>
      </c>
      <c r="C56" s="225">
        <v>85.77000000000001</v>
      </c>
      <c r="D56" s="224">
        <v>0.1</v>
      </c>
      <c r="E56" s="225">
        <v>0.16</v>
      </c>
      <c r="F56" s="224">
        <f t="shared" si="8"/>
        <v>171.252</v>
      </c>
      <c r="G56" s="227">
        <f t="shared" si="9"/>
        <v>0.003412823729204837</v>
      </c>
      <c r="H56" s="228">
        <v>74.047</v>
      </c>
      <c r="I56" s="225">
        <v>0.643</v>
      </c>
      <c r="J56" s="224">
        <v>0.055</v>
      </c>
      <c r="K56" s="225">
        <v>0.04</v>
      </c>
      <c r="L56" s="224">
        <f t="shared" si="10"/>
        <v>74.78500000000001</v>
      </c>
      <c r="M56" s="229">
        <f t="shared" si="16"/>
        <v>1.2899244500902585</v>
      </c>
      <c r="N56" s="228">
        <v>521.8449999999999</v>
      </c>
      <c r="O56" s="225">
        <v>479.91200000000003</v>
      </c>
      <c r="P56" s="224">
        <v>0.1</v>
      </c>
      <c r="Q56" s="225">
        <v>457.329</v>
      </c>
      <c r="R56" s="224">
        <f t="shared" si="11"/>
        <v>1459.186</v>
      </c>
      <c r="S56" s="227">
        <f t="shared" si="12"/>
        <v>0.003834453844882414</v>
      </c>
      <c r="T56" s="226">
        <v>729.9409999999999</v>
      </c>
      <c r="U56" s="225">
        <v>505.84099999999995</v>
      </c>
      <c r="V56" s="224">
        <v>0.13</v>
      </c>
      <c r="W56" s="225">
        <v>1.4220000000000002</v>
      </c>
      <c r="X56" s="224">
        <f t="shared" si="13"/>
        <v>1237.334</v>
      </c>
      <c r="Y56" s="223">
        <f t="shared" si="14"/>
        <v>0.17929839477457166</v>
      </c>
    </row>
    <row r="57" spans="1:25" s="215" customFormat="1" ht="19.5" customHeight="1" thickBot="1">
      <c r="A57" s="222" t="s">
        <v>56</v>
      </c>
      <c r="B57" s="219">
        <v>105.793</v>
      </c>
      <c r="C57" s="218">
        <v>23.625</v>
      </c>
      <c r="D57" s="217">
        <v>0.06</v>
      </c>
      <c r="E57" s="218">
        <v>0.06</v>
      </c>
      <c r="F57" s="217">
        <f t="shared" si="8"/>
        <v>129.538</v>
      </c>
      <c r="G57" s="220">
        <f t="shared" si="9"/>
        <v>0.002581519399678463</v>
      </c>
      <c r="H57" s="219">
        <v>74.56599999999999</v>
      </c>
      <c r="I57" s="218">
        <v>0</v>
      </c>
      <c r="J57" s="217">
        <v>0</v>
      </c>
      <c r="K57" s="218">
        <v>0</v>
      </c>
      <c r="L57" s="217">
        <f t="shared" si="10"/>
        <v>74.56599999999999</v>
      </c>
      <c r="M57" s="221">
        <f t="shared" si="16"/>
        <v>0.737226081592147</v>
      </c>
      <c r="N57" s="219">
        <v>676.8750000000002</v>
      </c>
      <c r="O57" s="218">
        <v>85.96099999999998</v>
      </c>
      <c r="P57" s="217">
        <v>0.79</v>
      </c>
      <c r="Q57" s="218">
        <v>65.97900000000001</v>
      </c>
      <c r="R57" s="217">
        <f t="shared" si="11"/>
        <v>829.6050000000002</v>
      </c>
      <c r="S57" s="220">
        <f t="shared" si="12"/>
        <v>0.002180038790108784</v>
      </c>
      <c r="T57" s="219">
        <v>609.8820000000001</v>
      </c>
      <c r="U57" s="218">
        <v>26.658</v>
      </c>
      <c r="V57" s="217">
        <v>0.15</v>
      </c>
      <c r="W57" s="218">
        <v>0</v>
      </c>
      <c r="X57" s="217">
        <f t="shared" si="13"/>
        <v>636.69</v>
      </c>
      <c r="Y57" s="216">
        <f t="shared" si="14"/>
        <v>0.3029967488102534</v>
      </c>
    </row>
    <row r="58" ht="15" thickTop="1">
      <c r="A58" s="116" t="s">
        <v>43</v>
      </c>
    </row>
    <row r="59" ht="14.25">
      <c r="A59" s="116" t="s">
        <v>55</v>
      </c>
    </row>
    <row r="60" ht="14.25">
      <c r="A60" s="123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8:Y65536 M58:M65536 Y3 M3 M5 Y5 Y7:Y8 M7:M8">
    <cfRule type="cellIs" priority="4" dxfId="93" operator="lessThan" stopIfTrue="1">
      <formula>0</formula>
    </cfRule>
  </conditionalFormatting>
  <conditionalFormatting sqref="Y9:Y57 M9:M57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Y51 M51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2:W5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A1">
      <selection activeCell="T46" sqref="T46:W46"/>
    </sheetView>
  </sheetViews>
  <sheetFormatPr defaultColWidth="8.00390625" defaultRowHeight="15"/>
  <cols>
    <col min="1" max="1" width="20.28125" style="123" customWidth="1"/>
    <col min="2" max="2" width="8.7109375" style="123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28125" style="123" bestFit="1" customWidth="1"/>
    <col min="7" max="7" width="11.28125" style="123" customWidth="1"/>
    <col min="8" max="8" width="9.28125" style="123" bestFit="1" customWidth="1"/>
    <col min="9" max="9" width="9.7109375" style="123" bestFit="1" customWidth="1"/>
    <col min="10" max="10" width="8.7109375" style="123" customWidth="1"/>
    <col min="11" max="11" width="9.7109375" style="123" bestFit="1" customWidth="1"/>
    <col min="12" max="12" width="9.28125" style="123" bestFit="1" customWidth="1"/>
    <col min="13" max="13" width="9.28125" style="123" customWidth="1"/>
    <col min="14" max="14" width="9.7109375" style="123" customWidth="1"/>
    <col min="15" max="15" width="10.8515625" style="123" customWidth="1"/>
    <col min="16" max="16" width="9.7109375" style="123" customWidth="1"/>
    <col min="17" max="17" width="10.140625" style="123" customWidth="1"/>
    <col min="18" max="18" width="10.7109375" style="123" customWidth="1"/>
    <col min="19" max="19" width="11.00390625" style="123" customWidth="1"/>
    <col min="20" max="24" width="10.28125" style="123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588" t="s">
        <v>28</v>
      </c>
      <c r="Y1" s="589"/>
    </row>
    <row r="2" ht="5.25" customHeight="1" thickBot="1"/>
    <row r="3" spans="1:25" ht="24" customHeight="1" thickTop="1">
      <c r="A3" s="650" t="s">
        <v>72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2"/>
    </row>
    <row r="4" spans="1:25" ht="21" customHeight="1" thickBot="1">
      <c r="A4" s="659" t="s">
        <v>45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1"/>
    </row>
    <row r="5" spans="1:25" s="265" customFormat="1" ht="18" customHeight="1" thickBot="1" thickTop="1">
      <c r="A5" s="593" t="s">
        <v>71</v>
      </c>
      <c r="B5" s="643" t="s">
        <v>36</v>
      </c>
      <c r="C5" s="644"/>
      <c r="D5" s="644"/>
      <c r="E5" s="644"/>
      <c r="F5" s="644"/>
      <c r="G5" s="644"/>
      <c r="H5" s="644"/>
      <c r="I5" s="644"/>
      <c r="J5" s="645"/>
      <c r="K5" s="645"/>
      <c r="L5" s="645"/>
      <c r="M5" s="646"/>
      <c r="N5" s="643" t="s">
        <v>35</v>
      </c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7"/>
    </row>
    <row r="6" spans="1:25" s="163" customFormat="1" ht="26.25" customHeight="1" thickBot="1">
      <c r="A6" s="594"/>
      <c r="B6" s="635" t="s">
        <v>155</v>
      </c>
      <c r="C6" s="636"/>
      <c r="D6" s="636"/>
      <c r="E6" s="636"/>
      <c r="F6" s="636"/>
      <c r="G6" s="640" t="s">
        <v>34</v>
      </c>
      <c r="H6" s="635" t="s">
        <v>156</v>
      </c>
      <c r="I6" s="636"/>
      <c r="J6" s="636"/>
      <c r="K6" s="636"/>
      <c r="L6" s="636"/>
      <c r="M6" s="637" t="s">
        <v>33</v>
      </c>
      <c r="N6" s="635" t="s">
        <v>157</v>
      </c>
      <c r="O6" s="636"/>
      <c r="P6" s="636"/>
      <c r="Q6" s="636"/>
      <c r="R6" s="636"/>
      <c r="S6" s="640" t="s">
        <v>34</v>
      </c>
      <c r="T6" s="635" t="s">
        <v>158</v>
      </c>
      <c r="U6" s="636"/>
      <c r="V6" s="636"/>
      <c r="W6" s="636"/>
      <c r="X6" s="636"/>
      <c r="Y6" s="653" t="s">
        <v>33</v>
      </c>
    </row>
    <row r="7" spans="1:25" s="163" customFormat="1" ht="26.25" customHeight="1">
      <c r="A7" s="595"/>
      <c r="B7" s="606" t="s">
        <v>22</v>
      </c>
      <c r="C7" s="598"/>
      <c r="D7" s="597" t="s">
        <v>21</v>
      </c>
      <c r="E7" s="598"/>
      <c r="F7" s="666" t="s">
        <v>17</v>
      </c>
      <c r="G7" s="641"/>
      <c r="H7" s="606" t="s">
        <v>22</v>
      </c>
      <c r="I7" s="598"/>
      <c r="J7" s="597" t="s">
        <v>21</v>
      </c>
      <c r="K7" s="598"/>
      <c r="L7" s="666" t="s">
        <v>17</v>
      </c>
      <c r="M7" s="638"/>
      <c r="N7" s="606" t="s">
        <v>22</v>
      </c>
      <c r="O7" s="598"/>
      <c r="P7" s="597" t="s">
        <v>21</v>
      </c>
      <c r="Q7" s="598"/>
      <c r="R7" s="666" t="s">
        <v>17</v>
      </c>
      <c r="S7" s="641"/>
      <c r="T7" s="606" t="s">
        <v>22</v>
      </c>
      <c r="U7" s="598"/>
      <c r="V7" s="597" t="s">
        <v>21</v>
      </c>
      <c r="W7" s="598"/>
      <c r="X7" s="666" t="s">
        <v>17</v>
      </c>
      <c r="Y7" s="654"/>
    </row>
    <row r="8" spans="1:25" s="261" customFormat="1" ht="15.75" customHeight="1" thickBot="1">
      <c r="A8" s="596"/>
      <c r="B8" s="264" t="s">
        <v>31</v>
      </c>
      <c r="C8" s="262" t="s">
        <v>30</v>
      </c>
      <c r="D8" s="263" t="s">
        <v>31</v>
      </c>
      <c r="E8" s="262" t="s">
        <v>30</v>
      </c>
      <c r="F8" s="649"/>
      <c r="G8" s="642"/>
      <c r="H8" s="264" t="s">
        <v>31</v>
      </c>
      <c r="I8" s="262" t="s">
        <v>30</v>
      </c>
      <c r="J8" s="263" t="s">
        <v>31</v>
      </c>
      <c r="K8" s="262" t="s">
        <v>30</v>
      </c>
      <c r="L8" s="649"/>
      <c r="M8" s="639"/>
      <c r="N8" s="264" t="s">
        <v>31</v>
      </c>
      <c r="O8" s="262" t="s">
        <v>30</v>
      </c>
      <c r="P8" s="263" t="s">
        <v>31</v>
      </c>
      <c r="Q8" s="262" t="s">
        <v>30</v>
      </c>
      <c r="R8" s="649"/>
      <c r="S8" s="642"/>
      <c r="T8" s="264" t="s">
        <v>31</v>
      </c>
      <c r="U8" s="262" t="s">
        <v>30</v>
      </c>
      <c r="V8" s="263" t="s">
        <v>31</v>
      </c>
      <c r="W8" s="262" t="s">
        <v>30</v>
      </c>
      <c r="X8" s="649"/>
      <c r="Y8" s="655"/>
    </row>
    <row r="9" spans="1:25" s="152" customFormat="1" ht="18" customHeight="1" thickBot="1" thickTop="1">
      <c r="A9" s="324" t="s">
        <v>24</v>
      </c>
      <c r="B9" s="316">
        <f>B10+B14+B25+B34+B41+B46</f>
        <v>27904.097000000005</v>
      </c>
      <c r="C9" s="315">
        <f>C10+C14+C25+C34+C41+C46</f>
        <v>18698.694000000003</v>
      </c>
      <c r="D9" s="314">
        <f>D10+D14+D25+D34+D41+D46</f>
        <v>2572.1360000000004</v>
      </c>
      <c r="E9" s="315">
        <f>E10+E14+E25+E34+E41+E46</f>
        <v>1004.0489999999998</v>
      </c>
      <c r="F9" s="314">
        <f>SUM(B9:E9)</f>
        <v>50178.97600000001</v>
      </c>
      <c r="G9" s="317">
        <f>F9/$F$9</f>
        <v>1</v>
      </c>
      <c r="H9" s="316">
        <f>H10+H14+H25+H34+H41+H46</f>
        <v>23896.110999999997</v>
      </c>
      <c r="I9" s="315">
        <f>I10+I14+I25+I34+I41+I46</f>
        <v>15074.583999999999</v>
      </c>
      <c r="J9" s="314">
        <f>J10+J14+J25+J34+J41+J46</f>
        <v>3508.257</v>
      </c>
      <c r="K9" s="315">
        <f>K10+K14+K25+K34+K41+K46</f>
        <v>2625.5699999999997</v>
      </c>
      <c r="L9" s="314">
        <f>SUM(H9:K9)</f>
        <v>45104.52199999999</v>
      </c>
      <c r="M9" s="441">
        <f>IF(ISERROR(F9/L9-1),"         /0",(F9/L9-1))</f>
        <v>0.11250432938852617</v>
      </c>
      <c r="N9" s="316">
        <f>N10+N14+N25+N34+N41+N46</f>
        <v>217763.98499999996</v>
      </c>
      <c r="O9" s="315">
        <f>O10+O14+O25+O34+O41+O46</f>
        <v>121467.91899999998</v>
      </c>
      <c r="P9" s="314">
        <f>P10+P14+P25+P34+P41+P46</f>
        <v>27964.131000000005</v>
      </c>
      <c r="Q9" s="315">
        <f>Q10+Q14+Q25+Q34+Q41+Q46</f>
        <v>13349.946000000002</v>
      </c>
      <c r="R9" s="314">
        <f>SUM(N9:Q9)</f>
        <v>380545.9809999999</v>
      </c>
      <c r="S9" s="317">
        <f>R9/$R$9</f>
        <v>1</v>
      </c>
      <c r="T9" s="316">
        <f>T10+T14+T25+T34+T41+T46</f>
        <v>208055.81499999992</v>
      </c>
      <c r="U9" s="315">
        <f>U10+U14+U25+U34+U41+U46</f>
        <v>121952.60299999997</v>
      </c>
      <c r="V9" s="314">
        <f>V10+V14+V25+V34+V41+V46</f>
        <v>23926.959000000003</v>
      </c>
      <c r="W9" s="315">
        <f>W10+W14+W25+W34+W41+W46</f>
        <v>15596.45</v>
      </c>
      <c r="X9" s="314">
        <f>SUM(T9:W9)</f>
        <v>369531.8269999999</v>
      </c>
      <c r="Y9" s="313">
        <f>IF(ISERROR(R9/X9-1),"         /0",(R9/X9-1))</f>
        <v>0.029805697900008088</v>
      </c>
    </row>
    <row r="10" spans="1:25" s="278" customFormat="1" ht="19.5" customHeight="1" thickTop="1">
      <c r="A10" s="287" t="s">
        <v>61</v>
      </c>
      <c r="B10" s="284">
        <f>SUM(B11:B13)</f>
        <v>17521.817000000003</v>
      </c>
      <c r="C10" s="283">
        <f>SUM(C11:C13)</f>
        <v>10070.630000000001</v>
      </c>
      <c r="D10" s="282">
        <f>SUM(D11:D13)</f>
        <v>2169.349</v>
      </c>
      <c r="E10" s="281">
        <f>SUM(E11:E13)</f>
        <v>378.13199999999995</v>
      </c>
      <c r="F10" s="282">
        <f aca="true" t="shared" si="0" ref="F10:F46">SUM(B10:E10)</f>
        <v>30139.928000000004</v>
      </c>
      <c r="G10" s="285">
        <f aca="true" t="shared" si="1" ref="G10:G46">F10/$F$9</f>
        <v>0.6006485265861145</v>
      </c>
      <c r="H10" s="284">
        <f>SUM(H11:H13)</f>
        <v>14615.766</v>
      </c>
      <c r="I10" s="283">
        <f>SUM(I11:I13)</f>
        <v>7579.223999999999</v>
      </c>
      <c r="J10" s="282">
        <f>SUM(J11:J13)</f>
        <v>3275.473</v>
      </c>
      <c r="K10" s="281">
        <f>SUM(K11:K13)</f>
        <v>1452.205</v>
      </c>
      <c r="L10" s="282">
        <f aca="true" t="shared" si="2" ref="L10:L46">SUM(H10:K10)</f>
        <v>26922.667999999998</v>
      </c>
      <c r="M10" s="286">
        <f aca="true" t="shared" si="3" ref="M10:M23">IF(ISERROR(F10/L10-1),"         /0",(F10/L10-1))</f>
        <v>0.1195000436063769</v>
      </c>
      <c r="N10" s="284">
        <f>SUM(N11:N13)</f>
        <v>146071.17699999997</v>
      </c>
      <c r="O10" s="283">
        <f>SUM(O11:O13)</f>
        <v>64009.59599999999</v>
      </c>
      <c r="P10" s="282">
        <f>SUM(P11:P13)</f>
        <v>26528.932000000004</v>
      </c>
      <c r="Q10" s="281">
        <f>SUM(Q11:Q13)</f>
        <v>8176.902</v>
      </c>
      <c r="R10" s="282">
        <f aca="true" t="shared" si="4" ref="R10:R46">SUM(N10:Q10)</f>
        <v>244786.60699999996</v>
      </c>
      <c r="S10" s="285">
        <f aca="true" t="shared" si="5" ref="S10:S46">R10/$R$9</f>
        <v>0.6432510635291666</v>
      </c>
      <c r="T10" s="284">
        <f>SUM(T11:T13)</f>
        <v>140150.9679999999</v>
      </c>
      <c r="U10" s="283">
        <f>SUM(U11:U13)</f>
        <v>60608.16599999999</v>
      </c>
      <c r="V10" s="282">
        <f>SUM(V11:V13)</f>
        <v>21007.617000000002</v>
      </c>
      <c r="W10" s="281">
        <f>SUM(W11:W13)</f>
        <v>9909.249000000002</v>
      </c>
      <c r="X10" s="282">
        <f aca="true" t="shared" si="6" ref="X10:X42">SUM(T10:W10)</f>
        <v>231675.9999999999</v>
      </c>
      <c r="Y10" s="279">
        <f aca="true" t="shared" si="7" ref="Y10:Y46">IF(ISERROR(R10/X10-1),"         /0",IF(R10/X10&gt;5,"  *  ",(R10/X10-1)))</f>
        <v>0.056590268305737546</v>
      </c>
    </row>
    <row r="11" spans="1:25" ht="19.5" customHeight="1">
      <c r="A11" s="230" t="s">
        <v>330</v>
      </c>
      <c r="B11" s="228">
        <v>17111.706000000002</v>
      </c>
      <c r="C11" s="225">
        <v>9943.954</v>
      </c>
      <c r="D11" s="224">
        <v>2169.349</v>
      </c>
      <c r="E11" s="276">
        <v>378.13199999999995</v>
      </c>
      <c r="F11" s="224">
        <f t="shared" si="0"/>
        <v>29603.141000000007</v>
      </c>
      <c r="G11" s="227">
        <f t="shared" si="1"/>
        <v>0.5899510783161458</v>
      </c>
      <c r="H11" s="228">
        <v>14375.969</v>
      </c>
      <c r="I11" s="225">
        <v>7168.429999999999</v>
      </c>
      <c r="J11" s="224">
        <v>3275.473</v>
      </c>
      <c r="K11" s="276">
        <v>1452.205</v>
      </c>
      <c r="L11" s="224">
        <f t="shared" si="2"/>
        <v>26272.076999999997</v>
      </c>
      <c r="M11" s="229">
        <f t="shared" si="3"/>
        <v>0.12679104130214025</v>
      </c>
      <c r="N11" s="228">
        <v>142758.95699999997</v>
      </c>
      <c r="O11" s="225">
        <v>63070.38599999999</v>
      </c>
      <c r="P11" s="224">
        <v>26528.932000000004</v>
      </c>
      <c r="Q11" s="276">
        <v>8176.902</v>
      </c>
      <c r="R11" s="224">
        <f t="shared" si="4"/>
        <v>240535.17699999997</v>
      </c>
      <c r="S11" s="227">
        <f t="shared" si="5"/>
        <v>0.6320791415742215</v>
      </c>
      <c r="T11" s="228">
        <v>137611.23599999992</v>
      </c>
      <c r="U11" s="225">
        <v>56566.02999999999</v>
      </c>
      <c r="V11" s="224">
        <v>20405.019000000004</v>
      </c>
      <c r="W11" s="276">
        <v>9861.223000000002</v>
      </c>
      <c r="X11" s="224">
        <f t="shared" si="6"/>
        <v>224443.5079999999</v>
      </c>
      <c r="Y11" s="223">
        <f t="shared" si="7"/>
        <v>0.07169585408547463</v>
      </c>
    </row>
    <row r="12" spans="1:25" ht="19.5" customHeight="1">
      <c r="A12" s="230" t="s">
        <v>332</v>
      </c>
      <c r="B12" s="228">
        <v>270.998</v>
      </c>
      <c r="C12" s="225">
        <v>2.869</v>
      </c>
      <c r="D12" s="224">
        <v>0</v>
      </c>
      <c r="E12" s="276">
        <v>0</v>
      </c>
      <c r="F12" s="224">
        <f t="shared" si="0"/>
        <v>273.867</v>
      </c>
      <c r="G12" s="227">
        <f t="shared" si="1"/>
        <v>0.005457803682562194</v>
      </c>
      <c r="H12" s="228">
        <v>109.833</v>
      </c>
      <c r="I12" s="225">
        <v>285.86699999999996</v>
      </c>
      <c r="J12" s="224"/>
      <c r="K12" s="276"/>
      <c r="L12" s="224">
        <f t="shared" si="2"/>
        <v>395.69999999999993</v>
      </c>
      <c r="M12" s="229">
        <f t="shared" si="3"/>
        <v>-0.30789234268385124</v>
      </c>
      <c r="N12" s="228">
        <v>2063.168</v>
      </c>
      <c r="O12" s="225">
        <v>8.453999999999999</v>
      </c>
      <c r="P12" s="224">
        <v>0</v>
      </c>
      <c r="Q12" s="276">
        <v>0</v>
      </c>
      <c r="R12" s="224">
        <f t="shared" si="4"/>
        <v>2071.6220000000003</v>
      </c>
      <c r="S12" s="227">
        <f t="shared" si="5"/>
        <v>0.005443815211387033</v>
      </c>
      <c r="T12" s="228">
        <v>1439.0459999999998</v>
      </c>
      <c r="U12" s="225">
        <v>3139.5429999999997</v>
      </c>
      <c r="V12" s="224">
        <v>602.553</v>
      </c>
      <c r="W12" s="276"/>
      <c r="X12" s="224">
        <f t="shared" si="6"/>
        <v>5181.142</v>
      </c>
      <c r="Y12" s="223">
        <f t="shared" si="7"/>
        <v>-0.6001611227794952</v>
      </c>
    </row>
    <row r="13" spans="1:25" ht="19.5" customHeight="1" thickBot="1">
      <c r="A13" s="253" t="s">
        <v>331</v>
      </c>
      <c r="B13" s="250">
        <v>139.113</v>
      </c>
      <c r="C13" s="249">
        <v>123.807</v>
      </c>
      <c r="D13" s="248">
        <v>0</v>
      </c>
      <c r="E13" s="292">
        <v>0</v>
      </c>
      <c r="F13" s="248">
        <f t="shared" si="0"/>
        <v>262.92</v>
      </c>
      <c r="G13" s="251">
        <f t="shared" si="1"/>
        <v>0.005239644587406486</v>
      </c>
      <c r="H13" s="250">
        <v>129.96400000000003</v>
      </c>
      <c r="I13" s="249">
        <v>124.927</v>
      </c>
      <c r="J13" s="248"/>
      <c r="K13" s="292"/>
      <c r="L13" s="248">
        <f t="shared" si="2"/>
        <v>254.89100000000002</v>
      </c>
      <c r="M13" s="252">
        <f t="shared" si="3"/>
        <v>0.031499739104166036</v>
      </c>
      <c r="N13" s="250">
        <v>1249.0519999999997</v>
      </c>
      <c r="O13" s="249">
        <v>930.756</v>
      </c>
      <c r="P13" s="248"/>
      <c r="Q13" s="292"/>
      <c r="R13" s="248">
        <f t="shared" si="4"/>
        <v>2179.8079999999995</v>
      </c>
      <c r="S13" s="251">
        <f t="shared" si="5"/>
        <v>0.005728106743558015</v>
      </c>
      <c r="T13" s="250">
        <v>1100.686</v>
      </c>
      <c r="U13" s="249">
        <v>902.5930000000001</v>
      </c>
      <c r="V13" s="248">
        <v>0.045</v>
      </c>
      <c r="W13" s="292">
        <v>48.026</v>
      </c>
      <c r="X13" s="248">
        <f t="shared" si="6"/>
        <v>2051.35</v>
      </c>
      <c r="Y13" s="247">
        <f t="shared" si="7"/>
        <v>0.06262120067272758</v>
      </c>
    </row>
    <row r="14" spans="1:25" s="278" customFormat="1" ht="19.5" customHeight="1">
      <c r="A14" s="287" t="s">
        <v>60</v>
      </c>
      <c r="B14" s="284">
        <f>SUM(B15:B24)</f>
        <v>4362.242000000001</v>
      </c>
      <c r="C14" s="283">
        <f>SUM(C15:C24)</f>
        <v>3966.773</v>
      </c>
      <c r="D14" s="282">
        <f>SUM(D15:D24)</f>
        <v>332.068</v>
      </c>
      <c r="E14" s="281">
        <f>SUM(E15:E24)</f>
        <v>477.7299999999999</v>
      </c>
      <c r="F14" s="282">
        <f t="shared" si="0"/>
        <v>9138.813</v>
      </c>
      <c r="G14" s="285">
        <f t="shared" si="1"/>
        <v>0.18212434227434213</v>
      </c>
      <c r="H14" s="284">
        <f>SUM(H15:H24)</f>
        <v>4308.1900000000005</v>
      </c>
      <c r="I14" s="283">
        <f>SUM(I15:I24)</f>
        <v>4034.878</v>
      </c>
      <c r="J14" s="282">
        <f>SUM(J15:J24)</f>
        <v>111.862</v>
      </c>
      <c r="K14" s="281">
        <f>SUM(K15:K24)</f>
        <v>501.64099999999996</v>
      </c>
      <c r="L14" s="282">
        <f t="shared" si="2"/>
        <v>8956.571</v>
      </c>
      <c r="M14" s="286">
        <f t="shared" si="3"/>
        <v>0.020347295856863123</v>
      </c>
      <c r="N14" s="284">
        <f>SUM(N15:N24)</f>
        <v>29754.209000000003</v>
      </c>
      <c r="O14" s="283">
        <f>SUM(O15:O24)</f>
        <v>30298.080999999995</v>
      </c>
      <c r="P14" s="282">
        <f>SUM(P15:P24)</f>
        <v>974.736</v>
      </c>
      <c r="Q14" s="281">
        <f>SUM(Q15:Q24)</f>
        <v>3256.103</v>
      </c>
      <c r="R14" s="282">
        <f t="shared" si="4"/>
        <v>64283.12899999999</v>
      </c>
      <c r="S14" s="285">
        <f t="shared" si="5"/>
        <v>0.16892342110952424</v>
      </c>
      <c r="T14" s="284">
        <f>SUM(T15:T24)</f>
        <v>29233.037</v>
      </c>
      <c r="U14" s="283">
        <f>SUM(U15:U24)</f>
        <v>33298.939999999995</v>
      </c>
      <c r="V14" s="282">
        <f>SUM(V15:V24)</f>
        <v>911.5070000000001</v>
      </c>
      <c r="W14" s="281">
        <f>SUM(W15:W24)</f>
        <v>4168.264999999999</v>
      </c>
      <c r="X14" s="282">
        <f t="shared" si="6"/>
        <v>67611.749</v>
      </c>
      <c r="Y14" s="279">
        <f t="shared" si="7"/>
        <v>-0.049231384326413496</v>
      </c>
    </row>
    <row r="15" spans="1:25" ht="19.5" customHeight="1">
      <c r="A15" s="245" t="s">
        <v>333</v>
      </c>
      <c r="B15" s="242">
        <v>1180.359</v>
      </c>
      <c r="C15" s="240">
        <v>908.2139999999999</v>
      </c>
      <c r="D15" s="241">
        <v>309.698</v>
      </c>
      <c r="E15" s="288">
        <v>47.531000000000006</v>
      </c>
      <c r="F15" s="224">
        <f t="shared" si="0"/>
        <v>2445.8019999999997</v>
      </c>
      <c r="G15" s="227">
        <f t="shared" si="1"/>
        <v>0.04874156858043495</v>
      </c>
      <c r="H15" s="228">
        <v>1137.097</v>
      </c>
      <c r="I15" s="240">
        <v>1220.145</v>
      </c>
      <c r="J15" s="241">
        <v>50.215999999999994</v>
      </c>
      <c r="K15" s="240">
        <v>47.347</v>
      </c>
      <c r="L15" s="224">
        <f t="shared" si="2"/>
        <v>2454.8050000000003</v>
      </c>
      <c r="M15" s="244">
        <f t="shared" si="3"/>
        <v>-0.0036675010846077827</v>
      </c>
      <c r="N15" s="242">
        <v>7700.535000000001</v>
      </c>
      <c r="O15" s="240">
        <v>7317.038</v>
      </c>
      <c r="P15" s="241">
        <v>600.958</v>
      </c>
      <c r="Q15" s="240">
        <v>212.30300000000003</v>
      </c>
      <c r="R15" s="241">
        <f t="shared" si="4"/>
        <v>15830.834</v>
      </c>
      <c r="S15" s="243">
        <f t="shared" si="5"/>
        <v>0.04160031846453794</v>
      </c>
      <c r="T15" s="246">
        <v>6226.659</v>
      </c>
      <c r="U15" s="240">
        <v>10686.159</v>
      </c>
      <c r="V15" s="241">
        <v>568.366</v>
      </c>
      <c r="W15" s="288">
        <v>575.5780000000001</v>
      </c>
      <c r="X15" s="241">
        <f t="shared" si="6"/>
        <v>18056.762000000002</v>
      </c>
      <c r="Y15" s="239">
        <f t="shared" si="7"/>
        <v>-0.1232739291795506</v>
      </c>
    </row>
    <row r="16" spans="1:25" ht="19.5" customHeight="1">
      <c r="A16" s="245" t="s">
        <v>334</v>
      </c>
      <c r="B16" s="242">
        <v>980.177</v>
      </c>
      <c r="C16" s="240">
        <v>628.606</v>
      </c>
      <c r="D16" s="241">
        <v>0.06</v>
      </c>
      <c r="E16" s="288">
        <v>0.28</v>
      </c>
      <c r="F16" s="241">
        <f t="shared" si="0"/>
        <v>1609.1229999999998</v>
      </c>
      <c r="G16" s="243">
        <f t="shared" si="1"/>
        <v>0.03206767312270381</v>
      </c>
      <c r="H16" s="242">
        <v>839.6229999999999</v>
      </c>
      <c r="I16" s="240">
        <v>449.307</v>
      </c>
      <c r="J16" s="241"/>
      <c r="K16" s="240">
        <v>0.09</v>
      </c>
      <c r="L16" s="241">
        <f t="shared" si="2"/>
        <v>1289.0199999999998</v>
      </c>
      <c r="M16" s="244">
        <f t="shared" si="3"/>
        <v>0.2483305146545438</v>
      </c>
      <c r="N16" s="242">
        <v>6871.592999999998</v>
      </c>
      <c r="O16" s="240">
        <v>4829.879999999998</v>
      </c>
      <c r="P16" s="241">
        <v>0.53</v>
      </c>
      <c r="Q16" s="240">
        <v>150.607</v>
      </c>
      <c r="R16" s="241">
        <f t="shared" si="4"/>
        <v>11852.609999999997</v>
      </c>
      <c r="S16" s="243">
        <f t="shared" si="5"/>
        <v>0.031146328148976037</v>
      </c>
      <c r="T16" s="246">
        <v>6476.4710000000005</v>
      </c>
      <c r="U16" s="240">
        <v>4239.272000000001</v>
      </c>
      <c r="V16" s="241">
        <v>45.230999999999995</v>
      </c>
      <c r="W16" s="240">
        <v>182.006</v>
      </c>
      <c r="X16" s="241">
        <f t="shared" si="6"/>
        <v>10942.980000000001</v>
      </c>
      <c r="Y16" s="239">
        <f t="shared" si="7"/>
        <v>0.08312452366722733</v>
      </c>
    </row>
    <row r="17" spans="1:25" ht="19.5" customHeight="1">
      <c r="A17" s="245" t="s">
        <v>337</v>
      </c>
      <c r="B17" s="242">
        <v>606.667</v>
      </c>
      <c r="C17" s="240">
        <v>468.44899999999996</v>
      </c>
      <c r="D17" s="241">
        <v>22.31</v>
      </c>
      <c r="E17" s="288">
        <v>369.29699999999997</v>
      </c>
      <c r="F17" s="241">
        <f>SUM(B17:E17)</f>
        <v>1466.723</v>
      </c>
      <c r="G17" s="243">
        <f>F17/$F$9</f>
        <v>0.029229831234499477</v>
      </c>
      <c r="H17" s="242">
        <v>657.825</v>
      </c>
      <c r="I17" s="240">
        <v>371.09299999999996</v>
      </c>
      <c r="J17" s="241">
        <v>61.646</v>
      </c>
      <c r="K17" s="240">
        <v>377.279</v>
      </c>
      <c r="L17" s="241">
        <f>SUM(H17:K17)</f>
        <v>1467.843</v>
      </c>
      <c r="M17" s="244">
        <f>IF(ISERROR(F17/L17-1),"         /0",(F17/L17-1))</f>
        <v>-0.0007630243833980366</v>
      </c>
      <c r="N17" s="242">
        <v>4040.1070000000004</v>
      </c>
      <c r="O17" s="240">
        <v>3113.852000000001</v>
      </c>
      <c r="P17" s="241">
        <v>250.53300000000002</v>
      </c>
      <c r="Q17" s="240">
        <v>2578.848</v>
      </c>
      <c r="R17" s="241">
        <f>SUM(N17:Q17)</f>
        <v>9983.340000000002</v>
      </c>
      <c r="S17" s="243">
        <f>R17/$R$9</f>
        <v>0.02623425419910033</v>
      </c>
      <c r="T17" s="246">
        <v>5187.406</v>
      </c>
      <c r="U17" s="240">
        <v>1839.388</v>
      </c>
      <c r="V17" s="241">
        <v>297.69500000000005</v>
      </c>
      <c r="W17" s="240">
        <v>2776.758</v>
      </c>
      <c r="X17" s="241">
        <f>SUM(T17:W17)</f>
        <v>10101.247</v>
      </c>
      <c r="Y17" s="239">
        <f>IF(ISERROR(R17/X17-1),"         /0",IF(R17/X17&gt;5,"  *  ",(R17/X17-1)))</f>
        <v>-0.011672519244405932</v>
      </c>
    </row>
    <row r="18" spans="1:25" ht="19.5" customHeight="1">
      <c r="A18" s="245" t="s">
        <v>335</v>
      </c>
      <c r="B18" s="242">
        <v>342.548</v>
      </c>
      <c r="C18" s="240">
        <v>837.4250000000001</v>
      </c>
      <c r="D18" s="241">
        <v>0</v>
      </c>
      <c r="E18" s="288">
        <v>54.400000000000006</v>
      </c>
      <c r="F18" s="241">
        <f>SUM(B18:E18)</f>
        <v>1234.373</v>
      </c>
      <c r="G18" s="243">
        <f>F18/$F$9</f>
        <v>0.024599405934469444</v>
      </c>
      <c r="H18" s="242">
        <v>325.943</v>
      </c>
      <c r="I18" s="240">
        <v>889.7820000000002</v>
      </c>
      <c r="J18" s="241">
        <v>0</v>
      </c>
      <c r="K18" s="240">
        <v>35.477000000000004</v>
      </c>
      <c r="L18" s="241">
        <f>SUM(H18:K18)</f>
        <v>1251.2020000000002</v>
      </c>
      <c r="M18" s="244">
        <f>IF(ISERROR(F18/L18-1),"         /0",(F18/L18-1))</f>
        <v>-0.013450266223999141</v>
      </c>
      <c r="N18" s="242">
        <v>3835.807</v>
      </c>
      <c r="O18" s="240">
        <v>8522.213999999998</v>
      </c>
      <c r="P18" s="241">
        <v>122.275</v>
      </c>
      <c r="Q18" s="240">
        <v>247.50500000000002</v>
      </c>
      <c r="R18" s="241">
        <f>SUM(N18:Q18)</f>
        <v>12727.800999999996</v>
      </c>
      <c r="S18" s="243">
        <f>R18/$R$9</f>
        <v>0.03344615798215459</v>
      </c>
      <c r="T18" s="246">
        <v>2858.318999999999</v>
      </c>
      <c r="U18" s="240">
        <v>6764.43</v>
      </c>
      <c r="V18" s="241">
        <v>0.15</v>
      </c>
      <c r="W18" s="240">
        <v>419.7619999999999</v>
      </c>
      <c r="X18" s="241">
        <f>SUM(T18:W18)</f>
        <v>10042.661</v>
      </c>
      <c r="Y18" s="239">
        <f>IF(ISERROR(R18/X18-1),"         /0",IF(R18/X18&gt;5,"  *  ",(R18/X18-1)))</f>
        <v>0.2673733585152378</v>
      </c>
    </row>
    <row r="19" spans="1:25" ht="19.5" customHeight="1">
      <c r="A19" s="245" t="s">
        <v>336</v>
      </c>
      <c r="B19" s="242">
        <v>363.65400000000005</v>
      </c>
      <c r="C19" s="240">
        <v>815.447</v>
      </c>
      <c r="D19" s="241">
        <v>0</v>
      </c>
      <c r="E19" s="288">
        <v>0</v>
      </c>
      <c r="F19" s="241">
        <f t="shared" si="0"/>
        <v>1179.101</v>
      </c>
      <c r="G19" s="243">
        <f t="shared" si="1"/>
        <v>0.0234979087656153</v>
      </c>
      <c r="H19" s="242">
        <v>877.351</v>
      </c>
      <c r="I19" s="240">
        <v>505.047</v>
      </c>
      <c r="J19" s="241">
        <v>0</v>
      </c>
      <c r="K19" s="240">
        <v>27.234</v>
      </c>
      <c r="L19" s="241">
        <f t="shared" si="2"/>
        <v>1409.632</v>
      </c>
      <c r="M19" s="244">
        <f t="shared" si="3"/>
        <v>-0.16353984586047987</v>
      </c>
      <c r="N19" s="242">
        <v>1654.1219999999998</v>
      </c>
      <c r="O19" s="240">
        <v>3875.886</v>
      </c>
      <c r="P19" s="241">
        <v>0</v>
      </c>
      <c r="Q19" s="240">
        <v>4.8149999999999995</v>
      </c>
      <c r="R19" s="241">
        <f t="shared" si="4"/>
        <v>5534.822999999999</v>
      </c>
      <c r="S19" s="243">
        <f t="shared" si="5"/>
        <v>0.01454442636723051</v>
      </c>
      <c r="T19" s="246">
        <v>4819.906999999999</v>
      </c>
      <c r="U19" s="240">
        <v>5430.736000000001</v>
      </c>
      <c r="V19" s="241">
        <v>0.065</v>
      </c>
      <c r="W19" s="240">
        <v>106.37899999999999</v>
      </c>
      <c r="X19" s="241">
        <f t="shared" si="6"/>
        <v>10357.087000000001</v>
      </c>
      <c r="Y19" s="239">
        <f t="shared" si="7"/>
        <v>-0.46560041447947687</v>
      </c>
    </row>
    <row r="20" spans="1:25" ht="19.5" customHeight="1">
      <c r="A20" s="245" t="s">
        <v>341</v>
      </c>
      <c r="B20" s="242">
        <v>713.598</v>
      </c>
      <c r="C20" s="240">
        <v>14.052</v>
      </c>
      <c r="D20" s="241">
        <v>0</v>
      </c>
      <c r="E20" s="288">
        <v>0</v>
      </c>
      <c r="F20" s="241">
        <f t="shared" si="0"/>
        <v>727.65</v>
      </c>
      <c r="G20" s="243">
        <f t="shared" si="1"/>
        <v>0.014501093047414914</v>
      </c>
      <c r="H20" s="242">
        <v>292.483</v>
      </c>
      <c r="I20" s="240">
        <v>5.052</v>
      </c>
      <c r="J20" s="241"/>
      <c r="K20" s="240">
        <v>14.214</v>
      </c>
      <c r="L20" s="241">
        <f t="shared" si="2"/>
        <v>311.749</v>
      </c>
      <c r="M20" s="244">
        <f t="shared" si="3"/>
        <v>1.3340892833657843</v>
      </c>
      <c r="N20" s="242">
        <v>4182.187</v>
      </c>
      <c r="O20" s="240">
        <v>44.752</v>
      </c>
      <c r="P20" s="241">
        <v>0.32</v>
      </c>
      <c r="Q20" s="240">
        <v>0.2</v>
      </c>
      <c r="R20" s="241">
        <f t="shared" si="4"/>
        <v>4227.459</v>
      </c>
      <c r="S20" s="243">
        <f t="shared" si="5"/>
        <v>0.011108930881075316</v>
      </c>
      <c r="T20" s="246">
        <v>2160.3979999999997</v>
      </c>
      <c r="U20" s="240">
        <v>22.442</v>
      </c>
      <c r="V20" s="241"/>
      <c r="W20" s="240">
        <v>14.214</v>
      </c>
      <c r="X20" s="241">
        <f t="shared" si="6"/>
        <v>2197.0539999999996</v>
      </c>
      <c r="Y20" s="239">
        <f t="shared" si="7"/>
        <v>0.9241488830042415</v>
      </c>
    </row>
    <row r="21" spans="1:25" ht="19.5" customHeight="1">
      <c r="A21" s="245" t="s">
        <v>338</v>
      </c>
      <c r="B21" s="242">
        <v>153.487</v>
      </c>
      <c r="C21" s="240">
        <v>214.14</v>
      </c>
      <c r="D21" s="241">
        <v>0</v>
      </c>
      <c r="E21" s="288">
        <v>0</v>
      </c>
      <c r="F21" s="241">
        <f t="shared" si="0"/>
        <v>367.62699999999995</v>
      </c>
      <c r="G21" s="243">
        <f t="shared" si="1"/>
        <v>0.007326315307829317</v>
      </c>
      <c r="H21" s="242">
        <v>160.058</v>
      </c>
      <c r="I21" s="240">
        <v>424.705</v>
      </c>
      <c r="J21" s="241">
        <v>0</v>
      </c>
      <c r="K21" s="240"/>
      <c r="L21" s="241">
        <f t="shared" si="2"/>
        <v>584.7629999999999</v>
      </c>
      <c r="M21" s="244">
        <f t="shared" si="3"/>
        <v>-0.37132308302679884</v>
      </c>
      <c r="N21" s="242">
        <v>1215.557</v>
      </c>
      <c r="O21" s="240">
        <v>1766.1129999999998</v>
      </c>
      <c r="P21" s="241">
        <v>0</v>
      </c>
      <c r="Q21" s="240">
        <v>14.304</v>
      </c>
      <c r="R21" s="241">
        <f t="shared" si="4"/>
        <v>2995.974</v>
      </c>
      <c r="S21" s="243">
        <f t="shared" si="5"/>
        <v>0.007872830484576845</v>
      </c>
      <c r="T21" s="246">
        <v>1293.3939999999998</v>
      </c>
      <c r="U21" s="240">
        <v>3006.997</v>
      </c>
      <c r="V21" s="241">
        <v>0</v>
      </c>
      <c r="W21" s="240">
        <v>54.292</v>
      </c>
      <c r="X21" s="241">
        <f t="shared" si="6"/>
        <v>4354.683</v>
      </c>
      <c r="Y21" s="239">
        <f t="shared" si="7"/>
        <v>-0.3120110005711093</v>
      </c>
    </row>
    <row r="22" spans="1:25" ht="19.5" customHeight="1">
      <c r="A22" s="245" t="s">
        <v>340</v>
      </c>
      <c r="B22" s="242">
        <v>0.127</v>
      </c>
      <c r="C22" s="240">
        <v>75.598</v>
      </c>
      <c r="D22" s="241">
        <v>0</v>
      </c>
      <c r="E22" s="288">
        <v>0</v>
      </c>
      <c r="F22" s="241">
        <f t="shared" si="0"/>
        <v>75.725</v>
      </c>
      <c r="G22" s="243">
        <f t="shared" si="1"/>
        <v>0.0015090981529794466</v>
      </c>
      <c r="H22" s="242">
        <v>0</v>
      </c>
      <c r="I22" s="240">
        <v>167.734</v>
      </c>
      <c r="J22" s="241"/>
      <c r="K22" s="240"/>
      <c r="L22" s="241">
        <f t="shared" si="2"/>
        <v>167.734</v>
      </c>
      <c r="M22" s="244">
        <f t="shared" si="3"/>
        <v>-0.5485411425232809</v>
      </c>
      <c r="N22" s="242">
        <v>39.00000000000001</v>
      </c>
      <c r="O22" s="240">
        <v>774.3</v>
      </c>
      <c r="P22" s="241"/>
      <c r="Q22" s="240">
        <v>24.511</v>
      </c>
      <c r="R22" s="241">
        <f t="shared" si="4"/>
        <v>837.8109999999999</v>
      </c>
      <c r="S22" s="243">
        <f t="shared" si="5"/>
        <v>0.0022016025443190794</v>
      </c>
      <c r="T22" s="246">
        <v>39.053000000000004</v>
      </c>
      <c r="U22" s="240">
        <v>1277.9009999999998</v>
      </c>
      <c r="V22" s="241"/>
      <c r="W22" s="240">
        <v>3.784</v>
      </c>
      <c r="X22" s="241">
        <f t="shared" si="6"/>
        <v>1320.738</v>
      </c>
      <c r="Y22" s="239">
        <f t="shared" si="7"/>
        <v>-0.36564935664757137</v>
      </c>
    </row>
    <row r="23" spans="1:25" ht="18.75" customHeight="1">
      <c r="A23" s="245" t="s">
        <v>339</v>
      </c>
      <c r="B23" s="242">
        <v>21.625</v>
      </c>
      <c r="C23" s="240">
        <v>4.842</v>
      </c>
      <c r="D23" s="241">
        <v>0</v>
      </c>
      <c r="E23" s="240">
        <v>6.222</v>
      </c>
      <c r="F23" s="241">
        <f t="shared" si="0"/>
        <v>32.689</v>
      </c>
      <c r="G23" s="243">
        <f t="shared" si="1"/>
        <v>0.0006514481283954459</v>
      </c>
      <c r="H23" s="242">
        <v>17.81</v>
      </c>
      <c r="I23" s="240">
        <v>2.013</v>
      </c>
      <c r="J23" s="241"/>
      <c r="K23" s="240"/>
      <c r="L23" s="241">
        <f t="shared" si="2"/>
        <v>19.823</v>
      </c>
      <c r="M23" s="244">
        <f t="shared" si="3"/>
        <v>0.6490440397518034</v>
      </c>
      <c r="N23" s="242">
        <v>215.301</v>
      </c>
      <c r="O23" s="240">
        <v>54.046</v>
      </c>
      <c r="P23" s="241">
        <v>0</v>
      </c>
      <c r="Q23" s="240">
        <v>23.01</v>
      </c>
      <c r="R23" s="241">
        <f t="shared" si="4"/>
        <v>292.35699999999997</v>
      </c>
      <c r="S23" s="243">
        <f t="shared" si="5"/>
        <v>0.0007682567011527577</v>
      </c>
      <c r="T23" s="246">
        <v>171.43</v>
      </c>
      <c r="U23" s="240">
        <v>31.61500000000001</v>
      </c>
      <c r="V23" s="241">
        <v>0</v>
      </c>
      <c r="W23" s="240">
        <v>35.492</v>
      </c>
      <c r="X23" s="241">
        <f t="shared" si="6"/>
        <v>238.537</v>
      </c>
      <c r="Y23" s="239">
        <f t="shared" si="7"/>
        <v>0.2256253746798189</v>
      </c>
    </row>
    <row r="24" spans="1:25" ht="19.5" customHeight="1" thickBot="1">
      <c r="A24" s="245" t="s">
        <v>56</v>
      </c>
      <c r="B24" s="242">
        <v>0</v>
      </c>
      <c r="C24" s="240">
        <v>0</v>
      </c>
      <c r="D24" s="241">
        <v>0</v>
      </c>
      <c r="E24" s="240">
        <v>0</v>
      </c>
      <c r="F24" s="241">
        <f t="shared" si="0"/>
        <v>0</v>
      </c>
      <c r="G24" s="243">
        <f t="shared" si="1"/>
        <v>0</v>
      </c>
      <c r="H24" s="242">
        <v>0</v>
      </c>
      <c r="I24" s="240"/>
      <c r="J24" s="241"/>
      <c r="K24" s="240"/>
      <c r="L24" s="241">
        <f t="shared" si="2"/>
        <v>0</v>
      </c>
      <c r="M24" s="244" t="s">
        <v>50</v>
      </c>
      <c r="N24" s="242">
        <v>0</v>
      </c>
      <c r="O24" s="240"/>
      <c r="P24" s="241">
        <v>0.12</v>
      </c>
      <c r="Q24" s="240">
        <v>0</v>
      </c>
      <c r="R24" s="241">
        <f t="shared" si="4"/>
        <v>0.12</v>
      </c>
      <c r="S24" s="243">
        <f t="shared" si="5"/>
        <v>3.1533640083299166E-07</v>
      </c>
      <c r="T24" s="246">
        <v>0</v>
      </c>
      <c r="U24" s="240"/>
      <c r="V24" s="241">
        <v>0</v>
      </c>
      <c r="W24" s="240">
        <v>0</v>
      </c>
      <c r="X24" s="241">
        <f t="shared" si="6"/>
        <v>0</v>
      </c>
      <c r="Y24" s="239" t="str">
        <f t="shared" si="7"/>
        <v>         /0</v>
      </c>
    </row>
    <row r="25" spans="1:25" s="278" customFormat="1" ht="19.5" customHeight="1">
      <c r="A25" s="287" t="s">
        <v>59</v>
      </c>
      <c r="B25" s="284">
        <f>SUM(B26:B33)</f>
        <v>3070.102</v>
      </c>
      <c r="C25" s="283">
        <f>SUM(C26:C33)</f>
        <v>2364.5339999999997</v>
      </c>
      <c r="D25" s="282">
        <f>SUM(D26:D33)</f>
        <v>0</v>
      </c>
      <c r="E25" s="283">
        <f>SUM(E26:E33)</f>
        <v>0</v>
      </c>
      <c r="F25" s="282">
        <f t="shared" si="0"/>
        <v>5434.6359999999995</v>
      </c>
      <c r="G25" s="285">
        <f t="shared" si="1"/>
        <v>0.1083050399434217</v>
      </c>
      <c r="H25" s="284">
        <f>SUM(H26:H33)</f>
        <v>2253.98</v>
      </c>
      <c r="I25" s="283">
        <f>SUM(I26:I33)</f>
        <v>1821.665</v>
      </c>
      <c r="J25" s="282">
        <f>SUM(J26:J33)</f>
        <v>0</v>
      </c>
      <c r="K25" s="283">
        <f>SUM(K26:K33)</f>
        <v>0</v>
      </c>
      <c r="L25" s="282">
        <f t="shared" si="2"/>
        <v>4075.645</v>
      </c>
      <c r="M25" s="286">
        <f aca="true" t="shared" si="8" ref="M25:M46">IF(ISERROR(F25/L25-1),"         /0",(F25/L25-1))</f>
        <v>0.33344194599873145</v>
      </c>
      <c r="N25" s="284">
        <f>SUM(N26:N33)</f>
        <v>18712.486999999997</v>
      </c>
      <c r="O25" s="283">
        <f>SUM(O26:O33)</f>
        <v>12012.928000000002</v>
      </c>
      <c r="P25" s="282">
        <f>SUM(P26:P33)</f>
        <v>184.853</v>
      </c>
      <c r="Q25" s="283">
        <f>SUM(Q26:Q33)</f>
        <v>8.052999999999999</v>
      </c>
      <c r="R25" s="282">
        <f t="shared" si="4"/>
        <v>30918.321</v>
      </c>
      <c r="S25" s="285">
        <f t="shared" si="5"/>
        <v>0.08124726719949253</v>
      </c>
      <c r="T25" s="284">
        <f>SUM(T26:T33)</f>
        <v>15549.985999999997</v>
      </c>
      <c r="U25" s="283">
        <f>SUM(U26:U33)</f>
        <v>11665.298000000003</v>
      </c>
      <c r="V25" s="282">
        <f>SUM(V26:V33)</f>
        <v>1451.2810000000002</v>
      </c>
      <c r="W25" s="283">
        <f>SUM(W26:W33)</f>
        <v>283.258</v>
      </c>
      <c r="X25" s="282">
        <f t="shared" si="6"/>
        <v>28949.823</v>
      </c>
      <c r="Y25" s="279">
        <f t="shared" si="7"/>
        <v>0.0679968924162333</v>
      </c>
    </row>
    <row r="26" spans="1:25" ht="19.5" customHeight="1">
      <c r="A26" s="245" t="s">
        <v>366</v>
      </c>
      <c r="B26" s="242">
        <v>1187.608</v>
      </c>
      <c r="C26" s="240">
        <v>823.536</v>
      </c>
      <c r="D26" s="241">
        <v>0</v>
      </c>
      <c r="E26" s="240">
        <v>0</v>
      </c>
      <c r="F26" s="241">
        <f t="shared" si="0"/>
        <v>2011.1439999999998</v>
      </c>
      <c r="G26" s="243">
        <f t="shared" si="1"/>
        <v>0.040079414932660234</v>
      </c>
      <c r="H26" s="242">
        <v>318.325</v>
      </c>
      <c r="I26" s="240">
        <v>363.989</v>
      </c>
      <c r="J26" s="241"/>
      <c r="K26" s="240"/>
      <c r="L26" s="241">
        <f t="shared" si="2"/>
        <v>682.314</v>
      </c>
      <c r="M26" s="244">
        <f t="shared" si="8"/>
        <v>1.9475344196367068</v>
      </c>
      <c r="N26" s="242">
        <v>4965.665</v>
      </c>
      <c r="O26" s="240">
        <v>3327.163</v>
      </c>
      <c r="P26" s="241">
        <v>184.829</v>
      </c>
      <c r="Q26" s="240">
        <v>8.03</v>
      </c>
      <c r="R26" s="241">
        <f t="shared" si="4"/>
        <v>8485.687</v>
      </c>
      <c r="S26" s="243">
        <f t="shared" si="5"/>
        <v>0.022298716643127554</v>
      </c>
      <c r="T26" s="242">
        <v>2321.979</v>
      </c>
      <c r="U26" s="240">
        <v>1644.187</v>
      </c>
      <c r="V26" s="241">
        <v>100.69</v>
      </c>
      <c r="W26" s="240">
        <v>11.317</v>
      </c>
      <c r="X26" s="224">
        <f t="shared" si="6"/>
        <v>4078.173</v>
      </c>
      <c r="Y26" s="239">
        <f t="shared" si="7"/>
        <v>1.0807569958410297</v>
      </c>
    </row>
    <row r="27" spans="1:25" ht="19.5" customHeight="1">
      <c r="A27" s="245" t="s">
        <v>342</v>
      </c>
      <c r="B27" s="242">
        <v>322.98699999999997</v>
      </c>
      <c r="C27" s="240">
        <v>989.104</v>
      </c>
      <c r="D27" s="241">
        <v>0</v>
      </c>
      <c r="E27" s="240">
        <v>0</v>
      </c>
      <c r="F27" s="241">
        <f t="shared" si="0"/>
        <v>1312.091</v>
      </c>
      <c r="G27" s="243">
        <f t="shared" si="1"/>
        <v>0.026148221916684783</v>
      </c>
      <c r="H27" s="242">
        <v>288.29699999999997</v>
      </c>
      <c r="I27" s="240">
        <v>927.8210000000001</v>
      </c>
      <c r="J27" s="241">
        <v>0</v>
      </c>
      <c r="K27" s="240"/>
      <c r="L27" s="241">
        <f t="shared" si="2"/>
        <v>1216.1180000000002</v>
      </c>
      <c r="M27" s="244">
        <f t="shared" si="8"/>
        <v>0.0789175063604024</v>
      </c>
      <c r="N27" s="242">
        <v>2336.9330000000004</v>
      </c>
      <c r="O27" s="240">
        <v>4642.484000000001</v>
      </c>
      <c r="P27" s="241">
        <v>0</v>
      </c>
      <c r="Q27" s="240">
        <v>0</v>
      </c>
      <c r="R27" s="241">
        <f t="shared" si="4"/>
        <v>6979.417000000001</v>
      </c>
      <c r="S27" s="243">
        <f t="shared" si="5"/>
        <v>0.01834053530577164</v>
      </c>
      <c r="T27" s="242">
        <v>2197.8879999999995</v>
      </c>
      <c r="U27" s="240">
        <v>5914.245000000003</v>
      </c>
      <c r="V27" s="241">
        <v>0</v>
      </c>
      <c r="W27" s="240">
        <v>0</v>
      </c>
      <c r="X27" s="224">
        <f t="shared" si="6"/>
        <v>8112.133000000002</v>
      </c>
      <c r="Y27" s="239">
        <f t="shared" si="7"/>
        <v>-0.13963232604790876</v>
      </c>
    </row>
    <row r="28" spans="1:25" ht="19.5" customHeight="1">
      <c r="A28" s="245" t="s">
        <v>348</v>
      </c>
      <c r="B28" s="242">
        <v>1014.562</v>
      </c>
      <c r="C28" s="240">
        <v>0</v>
      </c>
      <c r="D28" s="241">
        <v>0</v>
      </c>
      <c r="E28" s="240">
        <v>0</v>
      </c>
      <c r="F28" s="241">
        <f t="shared" si="0"/>
        <v>1014.562</v>
      </c>
      <c r="G28" s="243">
        <f t="shared" si="1"/>
        <v>0.020218866164187964</v>
      </c>
      <c r="H28" s="242">
        <v>1037.971</v>
      </c>
      <c r="I28" s="240"/>
      <c r="J28" s="241"/>
      <c r="K28" s="240"/>
      <c r="L28" s="241">
        <f t="shared" si="2"/>
        <v>1037.971</v>
      </c>
      <c r="M28" s="244">
        <f t="shared" si="8"/>
        <v>-0.02255265320514732</v>
      </c>
      <c r="N28" s="242">
        <v>7552.065999999999</v>
      </c>
      <c r="O28" s="240">
        <v>0</v>
      </c>
      <c r="P28" s="241"/>
      <c r="Q28" s="240"/>
      <c r="R28" s="241">
        <f t="shared" si="4"/>
        <v>7552.065999999999</v>
      </c>
      <c r="S28" s="243">
        <f t="shared" si="5"/>
        <v>0.01984534426077673</v>
      </c>
      <c r="T28" s="242">
        <v>7432.396</v>
      </c>
      <c r="U28" s="240">
        <v>204.65699999999998</v>
      </c>
      <c r="V28" s="241"/>
      <c r="W28" s="240"/>
      <c r="X28" s="224">
        <f t="shared" si="6"/>
        <v>7637.053</v>
      </c>
      <c r="Y28" s="239">
        <f t="shared" si="7"/>
        <v>-0.011128245410893522</v>
      </c>
    </row>
    <row r="29" spans="1:25" ht="19.5" customHeight="1">
      <c r="A29" s="245" t="s">
        <v>343</v>
      </c>
      <c r="B29" s="242">
        <v>172.829</v>
      </c>
      <c r="C29" s="240">
        <v>279.268</v>
      </c>
      <c r="D29" s="241">
        <v>0</v>
      </c>
      <c r="E29" s="240">
        <v>0</v>
      </c>
      <c r="F29" s="241">
        <f t="shared" si="0"/>
        <v>452.097</v>
      </c>
      <c r="G29" s="243">
        <f t="shared" si="1"/>
        <v>0.00900968963575502</v>
      </c>
      <c r="H29" s="242">
        <v>247.984</v>
      </c>
      <c r="I29" s="240">
        <v>276.592</v>
      </c>
      <c r="J29" s="241"/>
      <c r="K29" s="240"/>
      <c r="L29" s="241">
        <f t="shared" si="2"/>
        <v>524.576</v>
      </c>
      <c r="M29" s="244">
        <f t="shared" si="8"/>
        <v>-0.13816682425425497</v>
      </c>
      <c r="N29" s="242">
        <v>1014.7700000000001</v>
      </c>
      <c r="O29" s="240">
        <v>2253.4680000000003</v>
      </c>
      <c r="P29" s="241"/>
      <c r="Q29" s="240"/>
      <c r="R29" s="241">
        <f t="shared" si="4"/>
        <v>3268.2380000000003</v>
      </c>
      <c r="S29" s="243">
        <f t="shared" si="5"/>
        <v>0.00858828673321346</v>
      </c>
      <c r="T29" s="242">
        <v>997.428</v>
      </c>
      <c r="U29" s="240">
        <v>2181.802</v>
      </c>
      <c r="V29" s="241">
        <v>1350.5910000000001</v>
      </c>
      <c r="W29" s="240">
        <v>271.921</v>
      </c>
      <c r="X29" s="224">
        <f t="shared" si="6"/>
        <v>4801.742</v>
      </c>
      <c r="Y29" s="239">
        <f t="shared" si="7"/>
        <v>-0.3193640974463018</v>
      </c>
    </row>
    <row r="30" spans="1:25" ht="19.5" customHeight="1">
      <c r="A30" s="245" t="s">
        <v>345</v>
      </c>
      <c r="B30" s="242">
        <v>334.18300000000005</v>
      </c>
      <c r="C30" s="240">
        <v>0</v>
      </c>
      <c r="D30" s="241">
        <v>0</v>
      </c>
      <c r="E30" s="240">
        <v>0</v>
      </c>
      <c r="F30" s="241">
        <f>SUM(B30:E30)</f>
        <v>334.18300000000005</v>
      </c>
      <c r="G30" s="243">
        <f>F30/$F$9</f>
        <v>0.006659821037400205</v>
      </c>
      <c r="H30" s="242">
        <v>339.95099999999996</v>
      </c>
      <c r="I30" s="240"/>
      <c r="J30" s="241"/>
      <c r="K30" s="240"/>
      <c r="L30" s="241">
        <f>SUM(H30:K30)</f>
        <v>339.95099999999996</v>
      </c>
      <c r="M30" s="244">
        <f>IF(ISERROR(F30/L30-1),"         /0",(F30/L30-1))</f>
        <v>-0.016967151148253423</v>
      </c>
      <c r="N30" s="242">
        <v>2636.4489999999996</v>
      </c>
      <c r="O30" s="240">
        <v>0</v>
      </c>
      <c r="P30" s="241"/>
      <c r="Q30" s="240"/>
      <c r="R30" s="241">
        <f>SUM(N30:Q30)</f>
        <v>2636.4489999999996</v>
      </c>
      <c r="S30" s="243">
        <f>R30/$R$9</f>
        <v>0.006928069488664499</v>
      </c>
      <c r="T30" s="242">
        <v>2390.298</v>
      </c>
      <c r="U30" s="240">
        <v>0</v>
      </c>
      <c r="V30" s="241"/>
      <c r="W30" s="240"/>
      <c r="X30" s="224">
        <f>SUM(T30:W30)</f>
        <v>2390.298</v>
      </c>
      <c r="Y30" s="239">
        <f>IF(ISERROR(R30/X30-1),"         /0",IF(R30/X30&gt;5,"  *  ",(R30/X30-1)))</f>
        <v>0.10297921012359113</v>
      </c>
    </row>
    <row r="31" spans="1:25" ht="19.5" customHeight="1">
      <c r="A31" s="245" t="s">
        <v>344</v>
      </c>
      <c r="B31" s="242">
        <v>18.877</v>
      </c>
      <c r="C31" s="240">
        <v>226.07500000000002</v>
      </c>
      <c r="D31" s="241">
        <v>0</v>
      </c>
      <c r="E31" s="240">
        <v>0</v>
      </c>
      <c r="F31" s="241">
        <f t="shared" si="0"/>
        <v>244.95200000000003</v>
      </c>
      <c r="G31" s="243">
        <f t="shared" si="1"/>
        <v>0.004881566335670141</v>
      </c>
      <c r="H31" s="242">
        <v>11.514000000000001</v>
      </c>
      <c r="I31" s="240">
        <v>253.26299999999998</v>
      </c>
      <c r="J31" s="241"/>
      <c r="K31" s="240"/>
      <c r="L31" s="241">
        <f t="shared" si="2"/>
        <v>264.777</v>
      </c>
      <c r="M31" s="244">
        <f t="shared" si="8"/>
        <v>-0.07487432820826567</v>
      </c>
      <c r="N31" s="242">
        <v>138.33999999999997</v>
      </c>
      <c r="O31" s="240">
        <v>1703.089</v>
      </c>
      <c r="P31" s="241"/>
      <c r="Q31" s="240"/>
      <c r="R31" s="241">
        <f t="shared" si="4"/>
        <v>1841.4289999999999</v>
      </c>
      <c r="S31" s="243">
        <f t="shared" si="5"/>
        <v>0.004838913277079125</v>
      </c>
      <c r="T31" s="242">
        <v>136.57199999999997</v>
      </c>
      <c r="U31" s="240">
        <v>1720.407</v>
      </c>
      <c r="V31" s="241"/>
      <c r="W31" s="240"/>
      <c r="X31" s="224">
        <f t="shared" si="6"/>
        <v>1856.9789999999998</v>
      </c>
      <c r="Y31" s="239">
        <f t="shared" si="7"/>
        <v>-0.008373815751282043</v>
      </c>
    </row>
    <row r="32" spans="1:25" ht="19.5" customHeight="1">
      <c r="A32" s="245" t="s">
        <v>346</v>
      </c>
      <c r="B32" s="242">
        <v>7.863</v>
      </c>
      <c r="C32" s="240">
        <v>46.551</v>
      </c>
      <c r="D32" s="241">
        <v>0</v>
      </c>
      <c r="E32" s="240">
        <v>0</v>
      </c>
      <c r="F32" s="241">
        <f t="shared" si="0"/>
        <v>54.414</v>
      </c>
      <c r="G32" s="243">
        <f t="shared" si="1"/>
        <v>0.0010843983743311142</v>
      </c>
      <c r="H32" s="242">
        <v>0</v>
      </c>
      <c r="I32" s="240"/>
      <c r="J32" s="241"/>
      <c r="K32" s="240"/>
      <c r="L32" s="241">
        <f t="shared" si="2"/>
        <v>0</v>
      </c>
      <c r="M32" s="244" t="str">
        <f t="shared" si="8"/>
        <v>         /0</v>
      </c>
      <c r="N32" s="242">
        <v>13.415</v>
      </c>
      <c r="O32" s="240">
        <v>86.724</v>
      </c>
      <c r="P32" s="241">
        <v>0.024</v>
      </c>
      <c r="Q32" s="240">
        <v>0.023</v>
      </c>
      <c r="R32" s="241">
        <f t="shared" si="4"/>
        <v>100.186</v>
      </c>
      <c r="S32" s="243">
        <f t="shared" si="5"/>
        <v>0.0002632691054487842</v>
      </c>
      <c r="T32" s="242">
        <v>0</v>
      </c>
      <c r="U32" s="240"/>
      <c r="V32" s="241">
        <v>0</v>
      </c>
      <c r="W32" s="240">
        <v>0.02</v>
      </c>
      <c r="X32" s="224">
        <f t="shared" si="6"/>
        <v>0.02</v>
      </c>
      <c r="Y32" s="239" t="str">
        <f t="shared" si="7"/>
        <v>  *  </v>
      </c>
    </row>
    <row r="33" spans="1:25" ht="19.5" customHeight="1" thickBot="1">
      <c r="A33" s="245" t="s">
        <v>56</v>
      </c>
      <c r="B33" s="242">
        <v>11.193</v>
      </c>
      <c r="C33" s="240">
        <v>0</v>
      </c>
      <c r="D33" s="241">
        <v>0</v>
      </c>
      <c r="E33" s="240">
        <v>0</v>
      </c>
      <c r="F33" s="241">
        <f t="shared" si="0"/>
        <v>11.193</v>
      </c>
      <c r="G33" s="243">
        <f t="shared" si="1"/>
        <v>0.00022306154673224095</v>
      </c>
      <c r="H33" s="242">
        <v>9.937999999999999</v>
      </c>
      <c r="I33" s="240"/>
      <c r="J33" s="241"/>
      <c r="K33" s="240"/>
      <c r="L33" s="241">
        <f t="shared" si="2"/>
        <v>9.937999999999999</v>
      </c>
      <c r="M33" s="244">
        <f t="shared" si="8"/>
        <v>0.12628295431676406</v>
      </c>
      <c r="N33" s="242">
        <v>54.84900000000001</v>
      </c>
      <c r="O33" s="240">
        <v>0</v>
      </c>
      <c r="P33" s="241"/>
      <c r="Q33" s="240"/>
      <c r="R33" s="241">
        <f t="shared" si="4"/>
        <v>54.84900000000001</v>
      </c>
      <c r="S33" s="243">
        <f t="shared" si="5"/>
        <v>0.0001441323854107397</v>
      </c>
      <c r="T33" s="242">
        <v>73.42499999999998</v>
      </c>
      <c r="U33" s="240"/>
      <c r="V33" s="241"/>
      <c r="W33" s="240"/>
      <c r="X33" s="224">
        <f t="shared" si="6"/>
        <v>73.42499999999998</v>
      </c>
      <c r="Y33" s="239">
        <f t="shared" si="7"/>
        <v>-0.25299284984678216</v>
      </c>
    </row>
    <row r="34" spans="1:25" s="278" customFormat="1" ht="19.5" customHeight="1">
      <c r="A34" s="287" t="s">
        <v>58</v>
      </c>
      <c r="B34" s="284">
        <f>SUM(B35:B40)</f>
        <v>2427.6820000000002</v>
      </c>
      <c r="C34" s="283">
        <f>SUM(C35:C40)</f>
        <v>2064.415</v>
      </c>
      <c r="D34" s="282">
        <f>SUM(D35:D40)</f>
        <v>70.55900000000001</v>
      </c>
      <c r="E34" s="283">
        <f>SUM(E35:E40)</f>
        <v>114.675</v>
      </c>
      <c r="F34" s="282">
        <f t="shared" si="0"/>
        <v>4677.331</v>
      </c>
      <c r="G34" s="285">
        <f t="shared" si="1"/>
        <v>0.09321296233705526</v>
      </c>
      <c r="H34" s="284">
        <f>SUM(H35:H40)</f>
        <v>2083.124</v>
      </c>
      <c r="I34" s="283">
        <f>SUM(I35:I40)</f>
        <v>1526.013</v>
      </c>
      <c r="J34" s="282">
        <f>SUM(J35:J40)</f>
        <v>120.86699999999999</v>
      </c>
      <c r="K34" s="283">
        <f>SUM(K35:K40)</f>
        <v>671.684</v>
      </c>
      <c r="L34" s="282">
        <f t="shared" si="2"/>
        <v>4401.688</v>
      </c>
      <c r="M34" s="286">
        <f t="shared" si="8"/>
        <v>0.06262211224421188</v>
      </c>
      <c r="N34" s="284">
        <f>SUM(N35:N40)</f>
        <v>19156.024999999998</v>
      </c>
      <c r="O34" s="283">
        <f>SUM(O35:O40)</f>
        <v>13617.520000000004</v>
      </c>
      <c r="P34" s="282">
        <f>SUM(P35:P40)</f>
        <v>273.63700000000006</v>
      </c>
      <c r="Q34" s="283">
        <f>SUM(Q35:Q40)</f>
        <v>1352.218</v>
      </c>
      <c r="R34" s="282">
        <f t="shared" si="4"/>
        <v>34399.4</v>
      </c>
      <c r="S34" s="285">
        <f t="shared" si="5"/>
        <v>0.09039485822345344</v>
      </c>
      <c r="T34" s="284">
        <f>SUM(T35:T40)</f>
        <v>18325.971</v>
      </c>
      <c r="U34" s="283">
        <f>SUM(U35:U40)</f>
        <v>14884.145</v>
      </c>
      <c r="V34" s="282">
        <f>SUM(V35:V40)</f>
        <v>555.9739999999999</v>
      </c>
      <c r="W34" s="283">
        <f>SUM(W35:W40)</f>
        <v>1227.5340000000003</v>
      </c>
      <c r="X34" s="282">
        <f t="shared" si="6"/>
        <v>34993.624</v>
      </c>
      <c r="Y34" s="279">
        <f t="shared" si="7"/>
        <v>-0.0169809220102497</v>
      </c>
    </row>
    <row r="35" spans="1:25" s="215" customFormat="1" ht="19.5" customHeight="1">
      <c r="A35" s="230" t="s">
        <v>351</v>
      </c>
      <c r="B35" s="228">
        <v>1394.324</v>
      </c>
      <c r="C35" s="225">
        <v>1371.0009999999997</v>
      </c>
      <c r="D35" s="224">
        <v>69.664</v>
      </c>
      <c r="E35" s="225">
        <v>114.12700000000001</v>
      </c>
      <c r="F35" s="224">
        <f t="shared" si="0"/>
        <v>2949.116</v>
      </c>
      <c r="G35" s="227">
        <f t="shared" si="1"/>
        <v>0.05877194464869111</v>
      </c>
      <c r="H35" s="228">
        <v>978.3779999999999</v>
      </c>
      <c r="I35" s="225">
        <v>818.549</v>
      </c>
      <c r="J35" s="224">
        <v>118.426</v>
      </c>
      <c r="K35" s="225">
        <v>669.399</v>
      </c>
      <c r="L35" s="224">
        <f t="shared" si="2"/>
        <v>2584.752</v>
      </c>
      <c r="M35" s="229">
        <f t="shared" si="8"/>
        <v>0.14096671556884366</v>
      </c>
      <c r="N35" s="228">
        <v>10358.26</v>
      </c>
      <c r="O35" s="225">
        <v>7994.564000000005</v>
      </c>
      <c r="P35" s="224">
        <v>261.162</v>
      </c>
      <c r="Q35" s="225">
        <v>1208.716</v>
      </c>
      <c r="R35" s="224">
        <f t="shared" si="4"/>
        <v>19822.702000000005</v>
      </c>
      <c r="S35" s="227">
        <f t="shared" si="5"/>
        <v>0.05209016252887456</v>
      </c>
      <c r="T35" s="226">
        <v>10963.481000000002</v>
      </c>
      <c r="U35" s="225">
        <v>9227.619</v>
      </c>
      <c r="V35" s="224">
        <v>474.13399999999996</v>
      </c>
      <c r="W35" s="225">
        <v>1163.95</v>
      </c>
      <c r="X35" s="224">
        <f t="shared" si="6"/>
        <v>21829.184</v>
      </c>
      <c r="Y35" s="223">
        <f t="shared" si="7"/>
        <v>-0.09191740744867039</v>
      </c>
    </row>
    <row r="36" spans="1:25" s="215" customFormat="1" ht="19.5" customHeight="1">
      <c r="A36" s="230" t="s">
        <v>352</v>
      </c>
      <c r="B36" s="228">
        <v>850.174</v>
      </c>
      <c r="C36" s="225">
        <v>593.918</v>
      </c>
      <c r="D36" s="224">
        <v>0</v>
      </c>
      <c r="E36" s="225">
        <v>0</v>
      </c>
      <c r="F36" s="224">
        <f>SUM(B36:E36)</f>
        <v>1444.092</v>
      </c>
      <c r="G36" s="227">
        <f>F36/$F$9</f>
        <v>0.02877882561812341</v>
      </c>
      <c r="H36" s="228">
        <v>897.0130000000001</v>
      </c>
      <c r="I36" s="225">
        <v>591.969</v>
      </c>
      <c r="J36" s="224">
        <v>0.1</v>
      </c>
      <c r="K36" s="225"/>
      <c r="L36" s="224">
        <f>SUM(H36:K36)</f>
        <v>1489.082</v>
      </c>
      <c r="M36" s="229">
        <f>IF(ISERROR(F36/L36-1),"         /0",(F36/L36-1))</f>
        <v>-0.03021324547607185</v>
      </c>
      <c r="N36" s="228">
        <v>7057.980999999999</v>
      </c>
      <c r="O36" s="225">
        <v>4887.5650000000005</v>
      </c>
      <c r="P36" s="224">
        <v>1.896</v>
      </c>
      <c r="Q36" s="225">
        <v>0</v>
      </c>
      <c r="R36" s="224">
        <f>SUM(N36:Q36)</f>
        <v>11947.442</v>
      </c>
      <c r="S36" s="227">
        <f>R36/$R$9</f>
        <v>0.031395527995341</v>
      </c>
      <c r="T36" s="226">
        <v>5835.553999999998</v>
      </c>
      <c r="U36" s="225">
        <v>4879.433000000001</v>
      </c>
      <c r="V36" s="224">
        <v>40.04</v>
      </c>
      <c r="W36" s="225">
        <v>0.16</v>
      </c>
      <c r="X36" s="224">
        <f>SUM(T36:W36)</f>
        <v>10755.187</v>
      </c>
      <c r="Y36" s="223">
        <f>IF(ISERROR(R36/X36-1),"         /0",IF(R36/X36&gt;5,"  *  ",(R36/X36-1)))</f>
        <v>0.11085395353888305</v>
      </c>
    </row>
    <row r="37" spans="1:25" s="215" customFormat="1" ht="19.5" customHeight="1">
      <c r="A37" s="230" t="s">
        <v>355</v>
      </c>
      <c r="B37" s="228">
        <v>82.884</v>
      </c>
      <c r="C37" s="225">
        <v>42.518</v>
      </c>
      <c r="D37" s="224">
        <v>0.388</v>
      </c>
      <c r="E37" s="225">
        <v>0.463</v>
      </c>
      <c r="F37" s="224">
        <f>SUM(B37:E37)</f>
        <v>126.253</v>
      </c>
      <c r="G37" s="227">
        <f>F37/$F$9</f>
        <v>0.0025160537353332993</v>
      </c>
      <c r="H37" s="228">
        <v>73.639</v>
      </c>
      <c r="I37" s="225">
        <v>62.25</v>
      </c>
      <c r="J37" s="224">
        <v>0.426</v>
      </c>
      <c r="K37" s="225">
        <v>0.405</v>
      </c>
      <c r="L37" s="224">
        <f>SUM(H37:K37)</f>
        <v>136.72</v>
      </c>
      <c r="M37" s="229">
        <f>IF(ISERROR(F37/L37-1),"         /0",(F37/L37-1))</f>
        <v>-0.07655792861322408</v>
      </c>
      <c r="N37" s="228">
        <v>694.7540000000001</v>
      </c>
      <c r="O37" s="225">
        <v>318.774</v>
      </c>
      <c r="P37" s="224">
        <v>1.249</v>
      </c>
      <c r="Q37" s="225">
        <v>1.4120000000000001</v>
      </c>
      <c r="R37" s="224">
        <f>SUM(N37:Q37)</f>
        <v>1016.1890000000002</v>
      </c>
      <c r="S37" s="227">
        <f>R37/$R$9</f>
        <v>0.002670344848550642</v>
      </c>
      <c r="T37" s="226">
        <v>520.5930000000001</v>
      </c>
      <c r="U37" s="225">
        <v>383.65900000000005</v>
      </c>
      <c r="V37" s="224">
        <v>0.426</v>
      </c>
      <c r="W37" s="225">
        <v>0.635</v>
      </c>
      <c r="X37" s="224">
        <f>SUM(T37:W37)</f>
        <v>905.3130000000002</v>
      </c>
      <c r="Y37" s="223">
        <f>IF(ISERROR(R37/X37-1),"         /0",IF(R37/X37&gt;5,"  *  ",(R37/X37-1)))</f>
        <v>0.12247255921432698</v>
      </c>
    </row>
    <row r="38" spans="1:25" s="215" customFormat="1" ht="19.5" customHeight="1">
      <c r="A38" s="230" t="s">
        <v>354</v>
      </c>
      <c r="B38" s="228">
        <v>45.208</v>
      </c>
      <c r="C38" s="225">
        <v>48.536</v>
      </c>
      <c r="D38" s="224">
        <v>0.11</v>
      </c>
      <c r="E38" s="225">
        <v>0</v>
      </c>
      <c r="F38" s="224">
        <f>SUM(B38:E38)</f>
        <v>93.854</v>
      </c>
      <c r="G38" s="227">
        <f>F38/$F$9</f>
        <v>0.0018703849197719774</v>
      </c>
      <c r="H38" s="228">
        <v>82.928</v>
      </c>
      <c r="I38" s="225">
        <v>40.293</v>
      </c>
      <c r="J38" s="224">
        <v>1.83</v>
      </c>
      <c r="K38" s="225">
        <v>1.83</v>
      </c>
      <c r="L38" s="224">
        <f>SUM(H38:K38)</f>
        <v>126.881</v>
      </c>
      <c r="M38" s="229">
        <f>IF(ISERROR(F38/L38-1),"         /0",(F38/L38-1))</f>
        <v>-0.2602990203418951</v>
      </c>
      <c r="N38" s="228">
        <v>368.351</v>
      </c>
      <c r="O38" s="225">
        <v>310.617</v>
      </c>
      <c r="P38" s="224">
        <v>2.9029999999999996</v>
      </c>
      <c r="Q38" s="225">
        <v>4.268</v>
      </c>
      <c r="R38" s="224">
        <f>SUM(N38:Q38)</f>
        <v>686.1390000000001</v>
      </c>
      <c r="S38" s="227">
        <f>R38/$R$9</f>
        <v>0.001803038356092901</v>
      </c>
      <c r="T38" s="226">
        <v>698.401</v>
      </c>
      <c r="U38" s="225">
        <v>297.8909999999999</v>
      </c>
      <c r="V38" s="224">
        <v>11.535</v>
      </c>
      <c r="W38" s="225">
        <v>11.611000000000002</v>
      </c>
      <c r="X38" s="224">
        <f>SUM(T38:W38)</f>
        <v>1019.4379999999999</v>
      </c>
      <c r="Y38" s="223">
        <f>IF(ISERROR(R38/X38-1),"         /0",IF(R38/X38&gt;5,"  *  ",(R38/X38-1)))</f>
        <v>-0.32694386514922913</v>
      </c>
    </row>
    <row r="39" spans="1:25" s="215" customFormat="1" ht="19.5" customHeight="1">
      <c r="A39" s="230" t="s">
        <v>353</v>
      </c>
      <c r="B39" s="228">
        <v>36.60300000000001</v>
      </c>
      <c r="C39" s="225">
        <v>4.396</v>
      </c>
      <c r="D39" s="224">
        <v>0</v>
      </c>
      <c r="E39" s="225">
        <v>0</v>
      </c>
      <c r="F39" s="224">
        <f>SUM(B39:E39)</f>
        <v>40.99900000000001</v>
      </c>
      <c r="G39" s="227">
        <f>F39/$F$9</f>
        <v>0.0008170553340905163</v>
      </c>
      <c r="H39" s="228">
        <v>51.015</v>
      </c>
      <c r="I39" s="225">
        <v>11.587</v>
      </c>
      <c r="J39" s="224">
        <v>0</v>
      </c>
      <c r="K39" s="225">
        <v>0</v>
      </c>
      <c r="L39" s="224">
        <f>SUM(H39:K39)</f>
        <v>62.602000000000004</v>
      </c>
      <c r="M39" s="229">
        <f>IF(ISERROR(F39/L39-1),"         /0",(F39/L39-1))</f>
        <v>-0.3450848215711957</v>
      </c>
      <c r="N39" s="228">
        <v>312.74199999999996</v>
      </c>
      <c r="O39" s="225">
        <v>79.85</v>
      </c>
      <c r="P39" s="224">
        <v>0</v>
      </c>
      <c r="Q39" s="225">
        <v>0.16</v>
      </c>
      <c r="R39" s="224">
        <f>SUM(N39:Q39)</f>
        <v>392.752</v>
      </c>
      <c r="S39" s="227">
        <f>R39/$R$9</f>
        <v>0.0010320750174996596</v>
      </c>
      <c r="T39" s="226">
        <v>294.102</v>
      </c>
      <c r="U39" s="225">
        <v>27.547</v>
      </c>
      <c r="V39" s="224">
        <v>0</v>
      </c>
      <c r="W39" s="225">
        <v>0.018</v>
      </c>
      <c r="X39" s="224">
        <f t="shared" si="6"/>
        <v>321.667</v>
      </c>
      <c r="Y39" s="223">
        <f>IF(ISERROR(R39/X39-1),"         /0",IF(R39/X39&gt;5,"  *  ",(R39/X39-1)))</f>
        <v>0.22098940830113145</v>
      </c>
    </row>
    <row r="40" spans="1:25" s="215" customFormat="1" ht="19.5" customHeight="1" thickBot="1">
      <c r="A40" s="230" t="s">
        <v>56</v>
      </c>
      <c r="B40" s="228">
        <v>18.489</v>
      </c>
      <c r="C40" s="225">
        <v>4.046</v>
      </c>
      <c r="D40" s="224">
        <v>0.397</v>
      </c>
      <c r="E40" s="225">
        <v>0.085</v>
      </c>
      <c r="F40" s="224">
        <f>SUM(B40:E40)</f>
        <v>23.017</v>
      </c>
      <c r="G40" s="227">
        <f>F40/$F$9</f>
        <v>0.0004586980810449379</v>
      </c>
      <c r="H40" s="228">
        <v>0.151</v>
      </c>
      <c r="I40" s="225">
        <v>1.365</v>
      </c>
      <c r="J40" s="224">
        <v>0.085</v>
      </c>
      <c r="K40" s="225">
        <v>0.05</v>
      </c>
      <c r="L40" s="224">
        <f>SUM(H40:K40)</f>
        <v>1.651</v>
      </c>
      <c r="M40" s="229">
        <f>IF(ISERROR(F40/L40-1),"         /0",(F40/L40-1))</f>
        <v>12.941247728649303</v>
      </c>
      <c r="N40" s="228">
        <v>363.93699999999995</v>
      </c>
      <c r="O40" s="225">
        <v>26.15</v>
      </c>
      <c r="P40" s="224">
        <v>6.4270000000000005</v>
      </c>
      <c r="Q40" s="225">
        <v>137.66199999999998</v>
      </c>
      <c r="R40" s="224">
        <f>SUM(N40:Q40)</f>
        <v>534.1759999999999</v>
      </c>
      <c r="S40" s="227">
        <f>R40/$R$9</f>
        <v>0.0014037094770947011</v>
      </c>
      <c r="T40" s="226">
        <v>13.840000000000002</v>
      </c>
      <c r="U40" s="225">
        <v>67.99600000000001</v>
      </c>
      <c r="V40" s="224">
        <v>29.839</v>
      </c>
      <c r="W40" s="225">
        <v>51.16</v>
      </c>
      <c r="X40" s="224">
        <f t="shared" si="6"/>
        <v>162.835</v>
      </c>
      <c r="Y40" s="223">
        <f>IF(ISERROR(R40/X40-1),"         /0",IF(R40/X40&gt;5,"  *  ",(R40/X40-1)))</f>
        <v>2.280474099548622</v>
      </c>
    </row>
    <row r="41" spans="1:25" s="278" customFormat="1" ht="19.5" customHeight="1">
      <c r="A41" s="287" t="s">
        <v>57</v>
      </c>
      <c r="B41" s="284">
        <f>SUM(B42:B45)</f>
        <v>416.461</v>
      </c>
      <c r="C41" s="283">
        <f>SUM(C42:C45)</f>
        <v>208.71699999999998</v>
      </c>
      <c r="D41" s="282">
        <f>SUM(D42:D45)</f>
        <v>0.1</v>
      </c>
      <c r="E41" s="283">
        <f>SUM(E42:E45)</f>
        <v>33.452000000000005</v>
      </c>
      <c r="F41" s="282">
        <f t="shared" si="0"/>
        <v>658.73</v>
      </c>
      <c r="G41" s="285">
        <f t="shared" si="1"/>
        <v>0.013127609459387929</v>
      </c>
      <c r="H41" s="284">
        <f>SUM(H42:H45)</f>
        <v>560.4849999999999</v>
      </c>
      <c r="I41" s="283">
        <f>SUM(I42:I45)</f>
        <v>112.804</v>
      </c>
      <c r="J41" s="282">
        <f>SUM(J42:J45)</f>
        <v>0.055</v>
      </c>
      <c r="K41" s="283">
        <f>SUM(K42:K45)</f>
        <v>0.04</v>
      </c>
      <c r="L41" s="282">
        <f t="shared" si="2"/>
        <v>673.3839999999998</v>
      </c>
      <c r="M41" s="286">
        <f t="shared" si="8"/>
        <v>-0.02176172882040528</v>
      </c>
      <c r="N41" s="284">
        <f>SUM(N42:N45)</f>
        <v>3393.2119999999995</v>
      </c>
      <c r="O41" s="283">
        <f>SUM(O42:O45)</f>
        <v>1443.833</v>
      </c>
      <c r="P41" s="282">
        <f>SUM(P42:P45)</f>
        <v>1.1829999999999998</v>
      </c>
      <c r="Q41" s="283">
        <f>SUM(Q42:Q45)</f>
        <v>490.691</v>
      </c>
      <c r="R41" s="282">
        <f t="shared" si="4"/>
        <v>5328.919</v>
      </c>
      <c r="S41" s="285">
        <f t="shared" si="5"/>
        <v>0.014003351148254541</v>
      </c>
      <c r="T41" s="284">
        <f>SUM(T42:T45)</f>
        <v>4185.971000000001</v>
      </c>
      <c r="U41" s="283">
        <f>SUM(U42:U45)</f>
        <v>1469.396</v>
      </c>
      <c r="V41" s="282">
        <f>SUM(V42:V45)</f>
        <v>0.43000000000000005</v>
      </c>
      <c r="W41" s="283">
        <f>SUM(W42:W45)</f>
        <v>8.144</v>
      </c>
      <c r="X41" s="282">
        <f t="shared" si="6"/>
        <v>5663.941000000002</v>
      </c>
      <c r="Y41" s="279">
        <f t="shared" si="7"/>
        <v>-0.05914998055241072</v>
      </c>
    </row>
    <row r="42" spans="1:25" ht="19.5" customHeight="1">
      <c r="A42" s="230" t="s">
        <v>359</v>
      </c>
      <c r="B42" s="228">
        <v>278.874</v>
      </c>
      <c r="C42" s="225">
        <v>36.575</v>
      </c>
      <c r="D42" s="224">
        <v>0.1</v>
      </c>
      <c r="E42" s="225">
        <v>33.392</v>
      </c>
      <c r="F42" s="224">
        <f t="shared" si="0"/>
        <v>348.94100000000003</v>
      </c>
      <c r="G42" s="227">
        <f t="shared" si="1"/>
        <v>0.00695392827466228</v>
      </c>
      <c r="H42" s="228">
        <v>486.63899999999995</v>
      </c>
      <c r="I42" s="225">
        <v>52.383</v>
      </c>
      <c r="J42" s="224">
        <v>0.055</v>
      </c>
      <c r="K42" s="225">
        <v>0.04</v>
      </c>
      <c r="L42" s="224">
        <f t="shared" si="2"/>
        <v>539.1169999999998</v>
      </c>
      <c r="M42" s="229">
        <f t="shared" si="8"/>
        <v>-0.352754596868583</v>
      </c>
      <c r="N42" s="228">
        <v>2606.9039999999995</v>
      </c>
      <c r="O42" s="225">
        <v>452.6240000000001</v>
      </c>
      <c r="P42" s="224">
        <v>0.59</v>
      </c>
      <c r="Q42" s="225">
        <v>33.462</v>
      </c>
      <c r="R42" s="224">
        <f t="shared" si="4"/>
        <v>3093.58</v>
      </c>
      <c r="S42" s="227">
        <f t="shared" si="5"/>
        <v>0.008129319857407719</v>
      </c>
      <c r="T42" s="226">
        <v>3374.3100000000018</v>
      </c>
      <c r="U42" s="225">
        <v>451.6049999999999</v>
      </c>
      <c r="V42" s="224">
        <v>0.35500000000000004</v>
      </c>
      <c r="W42" s="225">
        <v>6.762</v>
      </c>
      <c r="X42" s="224">
        <f t="shared" si="6"/>
        <v>3833.032000000002</v>
      </c>
      <c r="Y42" s="223">
        <f t="shared" si="7"/>
        <v>-0.19291568658962455</v>
      </c>
    </row>
    <row r="43" spans="1:25" ht="19.5" customHeight="1">
      <c r="A43" s="230" t="s">
        <v>367</v>
      </c>
      <c r="B43" s="228">
        <v>83.83099999999999</v>
      </c>
      <c r="C43" s="225">
        <v>85.77000000000001</v>
      </c>
      <c r="D43" s="224">
        <v>0</v>
      </c>
      <c r="E43" s="225">
        <v>0</v>
      </c>
      <c r="F43" s="224">
        <f>SUM(B43:E43)</f>
        <v>169.601</v>
      </c>
      <c r="G43" s="227">
        <f>F43/$F$9</f>
        <v>0.0033799215033802196</v>
      </c>
      <c r="H43" s="228">
        <v>51.392</v>
      </c>
      <c r="I43" s="225"/>
      <c r="J43" s="224"/>
      <c r="K43" s="225"/>
      <c r="L43" s="224">
        <f>SUM(H43:K43)</f>
        <v>51.392</v>
      </c>
      <c r="M43" s="229">
        <f>IF(ISERROR(F43/L43-1),"         /0",(F43/L43-1))</f>
        <v>2.3001439912826895</v>
      </c>
      <c r="N43" s="228">
        <v>486.93600000000004</v>
      </c>
      <c r="O43" s="225">
        <v>467.236</v>
      </c>
      <c r="P43" s="224"/>
      <c r="Q43" s="225"/>
      <c r="R43" s="224">
        <f>SUM(N43:Q43)</f>
        <v>954.172</v>
      </c>
      <c r="S43" s="227">
        <f>R43/$R$9</f>
        <v>0.002507376368796811</v>
      </c>
      <c r="T43" s="226">
        <v>679.639</v>
      </c>
      <c r="U43" s="225">
        <v>491.88899999999995</v>
      </c>
      <c r="V43" s="224">
        <v>0.075</v>
      </c>
      <c r="W43" s="225"/>
      <c r="X43" s="224">
        <f>SUM(T43:W43)</f>
        <v>1171.603</v>
      </c>
      <c r="Y43" s="223">
        <f>IF(ISERROR(R43/X43-1),"         /0",IF(R43/X43&gt;5,"  *  ",(R43/X43-1)))</f>
        <v>-0.18558419532896386</v>
      </c>
    </row>
    <row r="44" spans="1:25" ht="19.5" customHeight="1">
      <c r="A44" s="230" t="s">
        <v>360</v>
      </c>
      <c r="B44" s="228">
        <v>53.756</v>
      </c>
      <c r="C44" s="225">
        <v>86.37199999999999</v>
      </c>
      <c r="D44" s="224">
        <v>0</v>
      </c>
      <c r="E44" s="225">
        <v>0</v>
      </c>
      <c r="F44" s="224">
        <f>SUM(B44:E44)</f>
        <v>140.128</v>
      </c>
      <c r="G44" s="227">
        <f>F44/$F$9</f>
        <v>0.002792563961448714</v>
      </c>
      <c r="H44" s="228">
        <v>22.454</v>
      </c>
      <c r="I44" s="225">
        <v>60.421</v>
      </c>
      <c r="J44" s="224"/>
      <c r="K44" s="225"/>
      <c r="L44" s="224">
        <f>SUM(H44:K44)</f>
        <v>82.875</v>
      </c>
      <c r="M44" s="229">
        <f>IF(ISERROR(F44/L44-1),"         /0",(F44/L44-1))</f>
        <v>0.690835595776772</v>
      </c>
      <c r="N44" s="228">
        <v>294.519</v>
      </c>
      <c r="O44" s="225">
        <v>523.973</v>
      </c>
      <c r="P44" s="224">
        <v>0.593</v>
      </c>
      <c r="Q44" s="225">
        <v>0</v>
      </c>
      <c r="R44" s="224">
        <f>SUM(N44:Q44)</f>
        <v>819.0849999999999</v>
      </c>
      <c r="S44" s="227">
        <f>R44/$R$9</f>
        <v>0.0021523942989690914</v>
      </c>
      <c r="T44" s="226">
        <v>124.684</v>
      </c>
      <c r="U44" s="225">
        <v>525.902</v>
      </c>
      <c r="V44" s="224">
        <v>0</v>
      </c>
      <c r="W44" s="225">
        <v>0</v>
      </c>
      <c r="X44" s="224">
        <f>SUM(T44:W44)</f>
        <v>650.586</v>
      </c>
      <c r="Y44" s="223">
        <f>IF(ISERROR(R44/X44-1),"         /0",IF(R44/X44&gt;5,"  *  ",(R44/X44-1)))</f>
        <v>0.25899573615171545</v>
      </c>
    </row>
    <row r="45" spans="1:25" ht="19.5" customHeight="1" thickBot="1">
      <c r="A45" s="230" t="s">
        <v>56</v>
      </c>
      <c r="B45" s="228">
        <v>0</v>
      </c>
      <c r="C45" s="225">
        <v>0</v>
      </c>
      <c r="D45" s="224">
        <v>0</v>
      </c>
      <c r="E45" s="225">
        <v>0.06</v>
      </c>
      <c r="F45" s="224">
        <f>SUM(B45:E45)</f>
        <v>0.06</v>
      </c>
      <c r="G45" s="227">
        <f>F45/$F$9</f>
        <v>1.1957198967153094E-06</v>
      </c>
      <c r="H45" s="228">
        <v>0</v>
      </c>
      <c r="I45" s="225">
        <v>0</v>
      </c>
      <c r="J45" s="224"/>
      <c r="K45" s="225"/>
      <c r="L45" s="224">
        <f>SUM(H45:K45)</f>
        <v>0</v>
      </c>
      <c r="M45" s="229" t="str">
        <f>IF(ISERROR(F45/L45-1),"         /0",(F45/L45-1))</f>
        <v>         /0</v>
      </c>
      <c r="N45" s="228">
        <v>4.853</v>
      </c>
      <c r="O45" s="225">
        <v>0</v>
      </c>
      <c r="P45" s="224"/>
      <c r="Q45" s="225">
        <v>457.229</v>
      </c>
      <c r="R45" s="224">
        <f>SUM(N45:Q45)</f>
        <v>462.082</v>
      </c>
      <c r="S45" s="227">
        <f>R45/$R$9</f>
        <v>0.0012142606230809204</v>
      </c>
      <c r="T45" s="226">
        <v>7.337999999999999</v>
      </c>
      <c r="U45" s="225">
        <v>0</v>
      </c>
      <c r="V45" s="224"/>
      <c r="W45" s="225">
        <v>1.3820000000000001</v>
      </c>
      <c r="X45" s="224">
        <f>SUM(T45:W45)</f>
        <v>8.719999999999999</v>
      </c>
      <c r="Y45" s="223" t="str">
        <f>IF(ISERROR(R45/X45-1),"         /0",IF(R45/X45&gt;5,"  *  ",(R45/X45-1)))</f>
        <v>  *  </v>
      </c>
    </row>
    <row r="46" spans="1:25" s="215" customFormat="1" ht="19.5" customHeight="1" thickBot="1">
      <c r="A46" s="274" t="s">
        <v>56</v>
      </c>
      <c r="B46" s="271">
        <v>105.793</v>
      </c>
      <c r="C46" s="270">
        <v>23.625</v>
      </c>
      <c r="D46" s="269">
        <v>0.06</v>
      </c>
      <c r="E46" s="270">
        <v>0.06</v>
      </c>
      <c r="F46" s="269">
        <f t="shared" si="0"/>
        <v>129.538</v>
      </c>
      <c r="G46" s="272">
        <f t="shared" si="1"/>
        <v>0.0025815193996784626</v>
      </c>
      <c r="H46" s="271">
        <v>74.56599999999999</v>
      </c>
      <c r="I46" s="270">
        <v>0</v>
      </c>
      <c r="J46" s="269">
        <v>0</v>
      </c>
      <c r="K46" s="270">
        <v>0</v>
      </c>
      <c r="L46" s="269">
        <f t="shared" si="2"/>
        <v>74.56599999999999</v>
      </c>
      <c r="M46" s="273">
        <f t="shared" si="8"/>
        <v>0.737226081592147</v>
      </c>
      <c r="N46" s="271">
        <v>676.875</v>
      </c>
      <c r="O46" s="270">
        <v>85.96099999999998</v>
      </c>
      <c r="P46" s="269">
        <v>0.79</v>
      </c>
      <c r="Q46" s="270">
        <v>65.97900000000001</v>
      </c>
      <c r="R46" s="269">
        <f t="shared" si="4"/>
        <v>829.605</v>
      </c>
      <c r="S46" s="272">
        <f t="shared" si="5"/>
        <v>0.0021800387901087835</v>
      </c>
      <c r="T46" s="271">
        <v>609.882</v>
      </c>
      <c r="U46" s="270">
        <v>26.658</v>
      </c>
      <c r="V46" s="269">
        <v>0.15</v>
      </c>
      <c r="W46" s="270">
        <v>0</v>
      </c>
      <c r="X46" s="282">
        <f>SUM(T46:W46)</f>
        <v>636.6899999999999</v>
      </c>
      <c r="Y46" s="266">
        <f t="shared" si="7"/>
        <v>0.3029967488102532</v>
      </c>
    </row>
    <row r="47" ht="15" thickTop="1">
      <c r="A47" s="116" t="s">
        <v>43</v>
      </c>
    </row>
    <row r="48" ht="14.25">
      <c r="A48" s="116" t="s">
        <v>55</v>
      </c>
    </row>
    <row r="49" ht="14.25">
      <c r="A49" s="123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7:Y65536 M47:M65536 Y3 M3">
    <cfRule type="cellIs" priority="6" dxfId="93" operator="lessThan" stopIfTrue="1">
      <formula>0</formula>
    </cfRule>
  </conditionalFormatting>
  <conditionalFormatting sqref="Y10:Y46 M10:M46">
    <cfRule type="cellIs" priority="7" dxfId="93" operator="lessThan" stopIfTrue="1">
      <formula>0</formula>
    </cfRule>
    <cfRule type="cellIs" priority="8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Y9 M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1:V4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5"/>
  <sheetViews>
    <sheetView showGridLines="0" zoomScale="80" zoomScaleNormal="80" zoomScalePageLayoutView="0" workbookViewId="0" topLeftCell="A1">
      <selection activeCell="N8" sqref="N7:R9"/>
    </sheetView>
  </sheetViews>
  <sheetFormatPr defaultColWidth="8.00390625" defaultRowHeight="15"/>
  <cols>
    <col min="1" max="1" width="24.28125" style="123" customWidth="1"/>
    <col min="2" max="2" width="9.140625" style="123" bestFit="1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140625" style="123" bestFit="1" customWidth="1"/>
    <col min="7" max="7" width="9.28125" style="123" customWidth="1"/>
    <col min="8" max="8" width="9.28125" style="123" bestFit="1" customWidth="1"/>
    <col min="9" max="9" width="9.7109375" style="123" bestFit="1" customWidth="1"/>
    <col min="10" max="10" width="8.140625" style="123" customWidth="1"/>
    <col min="11" max="11" width="9.00390625" style="123" customWidth="1"/>
    <col min="12" max="12" width="9.140625" style="123" customWidth="1"/>
    <col min="13" max="13" width="10.28125" style="123" bestFit="1" customWidth="1"/>
    <col min="14" max="14" width="9.28125" style="123" bestFit="1" customWidth="1"/>
    <col min="15" max="15" width="10.140625" style="123" customWidth="1"/>
    <col min="16" max="16" width="8.28125" style="123" bestFit="1" customWidth="1"/>
    <col min="17" max="17" width="9.140625" style="123" customWidth="1"/>
    <col min="18" max="19" width="9.8515625" style="123" bestFit="1" customWidth="1"/>
    <col min="20" max="21" width="10.28125" style="123" customWidth="1"/>
    <col min="22" max="22" width="8.8515625" style="123" customWidth="1"/>
    <col min="23" max="23" width="10.28125" style="123" customWidth="1"/>
    <col min="24" max="24" width="9.8515625" style="123" bestFit="1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588" t="s">
        <v>28</v>
      </c>
      <c r="Y1" s="589"/>
    </row>
    <row r="2" ht="5.25" customHeight="1" thickBot="1"/>
    <row r="3" spans="1:25" ht="24" customHeight="1" thickTop="1">
      <c r="A3" s="650" t="s">
        <v>73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2"/>
    </row>
    <row r="4" spans="1:25" ht="21" customHeight="1" thickBot="1">
      <c r="A4" s="659" t="s">
        <v>45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1"/>
    </row>
    <row r="5" spans="1:25" s="265" customFormat="1" ht="15.75" customHeight="1" thickBot="1" thickTop="1">
      <c r="A5" s="593" t="s">
        <v>68</v>
      </c>
      <c r="B5" s="643" t="s">
        <v>36</v>
      </c>
      <c r="C5" s="644"/>
      <c r="D5" s="644"/>
      <c r="E5" s="644"/>
      <c r="F5" s="644"/>
      <c r="G5" s="644"/>
      <c r="H5" s="644"/>
      <c r="I5" s="644"/>
      <c r="J5" s="645"/>
      <c r="K5" s="645"/>
      <c r="L5" s="645"/>
      <c r="M5" s="646"/>
      <c r="N5" s="643" t="s">
        <v>35</v>
      </c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7"/>
    </row>
    <row r="6" spans="1:25" s="163" customFormat="1" ht="26.25" customHeight="1" thickBot="1">
      <c r="A6" s="594"/>
      <c r="B6" s="635" t="s">
        <v>155</v>
      </c>
      <c r="C6" s="636"/>
      <c r="D6" s="636"/>
      <c r="E6" s="636"/>
      <c r="F6" s="636"/>
      <c r="G6" s="640" t="s">
        <v>34</v>
      </c>
      <c r="H6" s="635" t="s">
        <v>156</v>
      </c>
      <c r="I6" s="636"/>
      <c r="J6" s="636"/>
      <c r="K6" s="636"/>
      <c r="L6" s="636"/>
      <c r="M6" s="637" t="s">
        <v>33</v>
      </c>
      <c r="N6" s="635" t="s">
        <v>157</v>
      </c>
      <c r="O6" s="636"/>
      <c r="P6" s="636"/>
      <c r="Q6" s="636"/>
      <c r="R6" s="636"/>
      <c r="S6" s="640" t="s">
        <v>34</v>
      </c>
      <c r="T6" s="635" t="s">
        <v>158</v>
      </c>
      <c r="U6" s="636"/>
      <c r="V6" s="636"/>
      <c r="W6" s="636"/>
      <c r="X6" s="636"/>
      <c r="Y6" s="653" t="s">
        <v>33</v>
      </c>
    </row>
    <row r="7" spans="1:25" s="163" customFormat="1" ht="26.25" customHeight="1">
      <c r="A7" s="595"/>
      <c r="B7" s="606" t="s">
        <v>22</v>
      </c>
      <c r="C7" s="598"/>
      <c r="D7" s="597" t="s">
        <v>21</v>
      </c>
      <c r="E7" s="598"/>
      <c r="F7" s="666" t="s">
        <v>17</v>
      </c>
      <c r="G7" s="641"/>
      <c r="H7" s="606" t="s">
        <v>22</v>
      </c>
      <c r="I7" s="598"/>
      <c r="J7" s="597" t="s">
        <v>21</v>
      </c>
      <c r="K7" s="598"/>
      <c r="L7" s="666" t="s">
        <v>17</v>
      </c>
      <c r="M7" s="638"/>
      <c r="N7" s="606" t="s">
        <v>22</v>
      </c>
      <c r="O7" s="598"/>
      <c r="P7" s="597" t="s">
        <v>21</v>
      </c>
      <c r="Q7" s="598"/>
      <c r="R7" s="666" t="s">
        <v>17</v>
      </c>
      <c r="S7" s="641"/>
      <c r="T7" s="606" t="s">
        <v>22</v>
      </c>
      <c r="U7" s="598"/>
      <c r="V7" s="597" t="s">
        <v>21</v>
      </c>
      <c r="W7" s="598"/>
      <c r="X7" s="666" t="s">
        <v>17</v>
      </c>
      <c r="Y7" s="654"/>
    </row>
    <row r="8" spans="1:25" s="261" customFormat="1" ht="15" thickBot="1">
      <c r="A8" s="596"/>
      <c r="B8" s="264" t="s">
        <v>31</v>
      </c>
      <c r="C8" s="262" t="s">
        <v>30</v>
      </c>
      <c r="D8" s="263" t="s">
        <v>31</v>
      </c>
      <c r="E8" s="262" t="s">
        <v>30</v>
      </c>
      <c r="F8" s="649"/>
      <c r="G8" s="642"/>
      <c r="H8" s="264" t="s">
        <v>31</v>
      </c>
      <c r="I8" s="262" t="s">
        <v>30</v>
      </c>
      <c r="J8" s="263" t="s">
        <v>31</v>
      </c>
      <c r="K8" s="262" t="s">
        <v>30</v>
      </c>
      <c r="L8" s="649"/>
      <c r="M8" s="639"/>
      <c r="N8" s="264" t="s">
        <v>31</v>
      </c>
      <c r="O8" s="262" t="s">
        <v>30</v>
      </c>
      <c r="P8" s="263" t="s">
        <v>31</v>
      </c>
      <c r="Q8" s="262" t="s">
        <v>30</v>
      </c>
      <c r="R8" s="649"/>
      <c r="S8" s="642"/>
      <c r="T8" s="264" t="s">
        <v>31</v>
      </c>
      <c r="U8" s="262" t="s">
        <v>30</v>
      </c>
      <c r="V8" s="263" t="s">
        <v>31</v>
      </c>
      <c r="W8" s="262" t="s">
        <v>30</v>
      </c>
      <c r="X8" s="649"/>
      <c r="Y8" s="655"/>
    </row>
    <row r="9" spans="1:25" s="152" customFormat="1" ht="18" customHeight="1" thickBot="1" thickTop="1">
      <c r="A9" s="324" t="s">
        <v>24</v>
      </c>
      <c r="B9" s="323">
        <f>B10+B25+B43+B52+B65+B72</f>
        <v>27904.097</v>
      </c>
      <c r="C9" s="322">
        <f>C10+C25+C43+C52+C65+C72</f>
        <v>18698.694000000003</v>
      </c>
      <c r="D9" s="320">
        <f>D10+D25+D43+D52+D65+D72</f>
        <v>2572.1360000000004</v>
      </c>
      <c r="E9" s="321">
        <f>E10+E25+E43+E52+E65+E72</f>
        <v>1004.0489999999999</v>
      </c>
      <c r="F9" s="320">
        <f aca="true" t="shared" si="0" ref="F9:F17">SUM(B9:E9)</f>
        <v>50178.976</v>
      </c>
      <c r="G9" s="332">
        <f aca="true" t="shared" si="1" ref="G9:G17">F9/$F$9</f>
        <v>1</v>
      </c>
      <c r="H9" s="323">
        <f>H10+H25+H43+H52+H65+H72</f>
        <v>23896.110999999997</v>
      </c>
      <c r="I9" s="322">
        <f>I10+I25+I43+I52+I65+I72</f>
        <v>15074.584</v>
      </c>
      <c r="J9" s="320">
        <f>J10+J25+J43+J52+J65+J72</f>
        <v>3508.257</v>
      </c>
      <c r="K9" s="321">
        <f>K10+K25+K43+K52+K65+K72</f>
        <v>2625.5699999999997</v>
      </c>
      <c r="L9" s="320">
        <f aca="true" t="shared" si="2" ref="L9:L17">SUM(H9:K9)</f>
        <v>45104.522</v>
      </c>
      <c r="M9" s="398">
        <f>IF(ISERROR(F9/L9-1),"         /0",(F9/L9-1))</f>
        <v>0.11250432938852573</v>
      </c>
      <c r="N9" s="403">
        <f>N10+N25+N43+N52+N65+N72</f>
        <v>217763.98500000002</v>
      </c>
      <c r="O9" s="322">
        <f>O10+O25+O43+O52+O65+O72</f>
        <v>121467.91900000001</v>
      </c>
      <c r="P9" s="320">
        <f>P10+P25+P43+P52+P65+P72</f>
        <v>27964.130999999998</v>
      </c>
      <c r="Q9" s="321">
        <f>Q10+Q25+Q43+Q52+Q65+Q72</f>
        <v>13349.946000000002</v>
      </c>
      <c r="R9" s="320">
        <f aca="true" t="shared" si="3" ref="R9:R17">SUM(N9:Q9)</f>
        <v>380545.981</v>
      </c>
      <c r="S9" s="418">
        <f aca="true" t="shared" si="4" ref="S9:S17">R9/$R$9</f>
        <v>1</v>
      </c>
      <c r="T9" s="323">
        <f>T10+T25+T43+T52+T65+T72</f>
        <v>208055.81500000006</v>
      </c>
      <c r="U9" s="322">
        <f>U10+U25+U43+U52+U65+U72</f>
        <v>121952.60299999999</v>
      </c>
      <c r="V9" s="320">
        <f>V10+V25+V43+V52+V65+V72</f>
        <v>23926.959</v>
      </c>
      <c r="W9" s="321">
        <f>W10+W25+W43+W52+W65+W72</f>
        <v>15596.449999999999</v>
      </c>
      <c r="X9" s="320">
        <f aca="true" t="shared" si="5" ref="X9:X17">SUM(T9:W9)</f>
        <v>369531.82700000005</v>
      </c>
      <c r="Y9" s="319">
        <f>IF(ISERROR(R9/X9-1),"         /0",(R9/X9-1))</f>
        <v>0.029805697900007866</v>
      </c>
    </row>
    <row r="10" spans="1:25" s="231" customFormat="1" ht="19.5" customHeight="1">
      <c r="A10" s="238" t="s">
        <v>61</v>
      </c>
      <c r="B10" s="235">
        <f>SUM(B11:B24)</f>
        <v>17521.817</v>
      </c>
      <c r="C10" s="234">
        <f>SUM(C11:C24)</f>
        <v>10070.630000000001</v>
      </c>
      <c r="D10" s="233">
        <f>SUM(D11:D24)</f>
        <v>2169.349</v>
      </c>
      <c r="E10" s="305">
        <f>SUM(E11:E24)</f>
        <v>378.13199999999995</v>
      </c>
      <c r="F10" s="233">
        <f t="shared" si="0"/>
        <v>30139.928000000004</v>
      </c>
      <c r="G10" s="236">
        <f t="shared" si="1"/>
        <v>0.6006485265861146</v>
      </c>
      <c r="H10" s="235">
        <f>SUM(H11:H24)</f>
        <v>14615.765999999996</v>
      </c>
      <c r="I10" s="234">
        <f>SUM(I11:I24)</f>
        <v>7579.223999999998</v>
      </c>
      <c r="J10" s="233">
        <f>SUM(J11:J24)</f>
        <v>3275.473</v>
      </c>
      <c r="K10" s="305">
        <f>SUM(K11:K24)</f>
        <v>1452.205</v>
      </c>
      <c r="L10" s="233">
        <f t="shared" si="2"/>
        <v>26922.667999999998</v>
      </c>
      <c r="M10" s="399">
        <f>IF(ISERROR(F10/L10-1),"         /0",(F10/L10-1))</f>
        <v>0.1195000436063769</v>
      </c>
      <c r="N10" s="404">
        <f>SUM(N11:N24)</f>
        <v>146071.17700000003</v>
      </c>
      <c r="O10" s="234">
        <f>SUM(O11:O24)</f>
        <v>64009.59600000001</v>
      </c>
      <c r="P10" s="233">
        <f>SUM(P11:P24)</f>
        <v>26528.931999999997</v>
      </c>
      <c r="Q10" s="305">
        <f>SUM(Q11:Q24)</f>
        <v>8176.902</v>
      </c>
      <c r="R10" s="233">
        <f t="shared" si="3"/>
        <v>244786.60700000005</v>
      </c>
      <c r="S10" s="419">
        <f t="shared" si="4"/>
        <v>0.6432510635291666</v>
      </c>
      <c r="T10" s="235">
        <f>SUM(T11:T24)</f>
        <v>140150.96800000002</v>
      </c>
      <c r="U10" s="234">
        <f>SUM(U11:U24)</f>
        <v>60608.16599999999</v>
      </c>
      <c r="V10" s="233">
        <f>SUM(V11:V24)</f>
        <v>21007.617</v>
      </c>
      <c r="W10" s="305">
        <f>SUM(W11:W24)</f>
        <v>9909.249</v>
      </c>
      <c r="X10" s="233">
        <f t="shared" si="5"/>
        <v>231676.00000000003</v>
      </c>
      <c r="Y10" s="232">
        <f aca="true" t="shared" si="6" ref="Y10:Y17">IF(ISERROR(R10/X10-1),"         /0",IF(R10/X10&gt;5,"  *  ",(R10/X10-1)))</f>
        <v>0.056590268305737323</v>
      </c>
    </row>
    <row r="11" spans="1:25" ht="19.5" customHeight="1">
      <c r="A11" s="230" t="s">
        <v>173</v>
      </c>
      <c r="B11" s="228">
        <v>6350.4710000000005</v>
      </c>
      <c r="C11" s="225">
        <v>4150.963000000001</v>
      </c>
      <c r="D11" s="224">
        <v>0</v>
      </c>
      <c r="E11" s="276">
        <v>0</v>
      </c>
      <c r="F11" s="224">
        <f t="shared" si="0"/>
        <v>10501.434000000001</v>
      </c>
      <c r="G11" s="227">
        <f t="shared" si="1"/>
        <v>0.20927955963071068</v>
      </c>
      <c r="H11" s="228">
        <v>4014.364</v>
      </c>
      <c r="I11" s="225">
        <v>2963.111</v>
      </c>
      <c r="J11" s="224"/>
      <c r="K11" s="276"/>
      <c r="L11" s="224">
        <f t="shared" si="2"/>
        <v>6977.475</v>
      </c>
      <c r="M11" s="400">
        <f>IF(ISERROR(F11/L11-1),"         /0",(F11/L11-1))</f>
        <v>0.5050478862339172</v>
      </c>
      <c r="N11" s="405">
        <v>48581.566999999995</v>
      </c>
      <c r="O11" s="225">
        <v>28450.734000000004</v>
      </c>
      <c r="P11" s="224">
        <v>43.935</v>
      </c>
      <c r="Q11" s="276"/>
      <c r="R11" s="224">
        <f t="shared" si="3"/>
        <v>77076.236</v>
      </c>
      <c r="S11" s="420">
        <f t="shared" si="4"/>
        <v>0.2025411904166188</v>
      </c>
      <c r="T11" s="228">
        <v>35489.45399999999</v>
      </c>
      <c r="U11" s="225">
        <v>23498.022</v>
      </c>
      <c r="V11" s="224"/>
      <c r="W11" s="276"/>
      <c r="X11" s="224">
        <f t="shared" si="5"/>
        <v>58987.475999999995</v>
      </c>
      <c r="Y11" s="223">
        <f t="shared" si="6"/>
        <v>0.30665424640308414</v>
      </c>
    </row>
    <row r="12" spans="1:25" ht="19.5" customHeight="1">
      <c r="A12" s="230" t="s">
        <v>204</v>
      </c>
      <c r="B12" s="228">
        <v>3100.135</v>
      </c>
      <c r="C12" s="225">
        <v>2284.049</v>
      </c>
      <c r="D12" s="224">
        <v>0</v>
      </c>
      <c r="E12" s="276">
        <v>0</v>
      </c>
      <c r="F12" s="224">
        <f t="shared" si="0"/>
        <v>5384.184</v>
      </c>
      <c r="G12" s="227">
        <f t="shared" si="1"/>
        <v>0.10729959893960371</v>
      </c>
      <c r="H12" s="228">
        <v>2670.274</v>
      </c>
      <c r="I12" s="225">
        <v>1393.046</v>
      </c>
      <c r="J12" s="224"/>
      <c r="K12" s="276"/>
      <c r="L12" s="224">
        <f t="shared" si="2"/>
        <v>4063.3199999999997</v>
      </c>
      <c r="M12" s="400">
        <f>IF(ISERROR(F12/L12-1),"         /0",(F12/L12-1))</f>
        <v>0.32507013968872767</v>
      </c>
      <c r="N12" s="405">
        <v>30139.141000000003</v>
      </c>
      <c r="O12" s="225">
        <v>11835.815</v>
      </c>
      <c r="P12" s="224"/>
      <c r="Q12" s="276"/>
      <c r="R12" s="224">
        <f t="shared" si="3"/>
        <v>41974.956000000006</v>
      </c>
      <c r="S12" s="420">
        <f t="shared" si="4"/>
        <v>0.11030192958469322</v>
      </c>
      <c r="T12" s="228">
        <v>28809.346</v>
      </c>
      <c r="U12" s="225">
        <v>12288.571000000002</v>
      </c>
      <c r="V12" s="224"/>
      <c r="W12" s="276"/>
      <c r="X12" s="224">
        <f t="shared" si="5"/>
        <v>41097.917</v>
      </c>
      <c r="Y12" s="223">
        <f t="shared" si="6"/>
        <v>0.02134022996834628</v>
      </c>
    </row>
    <row r="13" spans="1:25" ht="19.5" customHeight="1">
      <c r="A13" s="230" t="s">
        <v>205</v>
      </c>
      <c r="B13" s="228">
        <v>2873.968</v>
      </c>
      <c r="C13" s="225">
        <v>1469.793</v>
      </c>
      <c r="D13" s="224">
        <v>0</v>
      </c>
      <c r="E13" s="276">
        <v>0</v>
      </c>
      <c r="F13" s="224">
        <f t="shared" si="0"/>
        <v>4343.7609999999995</v>
      </c>
      <c r="G13" s="227">
        <f t="shared" si="1"/>
        <v>0.08656535757126649</v>
      </c>
      <c r="H13" s="228">
        <v>3740.654</v>
      </c>
      <c r="I13" s="225">
        <v>1196.24</v>
      </c>
      <c r="J13" s="224"/>
      <c r="K13" s="276"/>
      <c r="L13" s="224">
        <f t="shared" si="2"/>
        <v>4936.894</v>
      </c>
      <c r="M13" s="400">
        <f>IF(ISERROR(F13/L13-1),"         /0",(F13/L13-1))</f>
        <v>-0.12014294817753846</v>
      </c>
      <c r="N13" s="405">
        <v>26807.014000000006</v>
      </c>
      <c r="O13" s="225">
        <v>7737.709000000001</v>
      </c>
      <c r="P13" s="224"/>
      <c r="Q13" s="276"/>
      <c r="R13" s="224">
        <f t="shared" si="3"/>
        <v>34544.723000000005</v>
      </c>
      <c r="S13" s="420">
        <f t="shared" si="4"/>
        <v>0.09077673848827221</v>
      </c>
      <c r="T13" s="228">
        <v>31482.723999999995</v>
      </c>
      <c r="U13" s="225">
        <v>7572.703999999999</v>
      </c>
      <c r="V13" s="224"/>
      <c r="W13" s="276"/>
      <c r="X13" s="224">
        <f t="shared" si="5"/>
        <v>39055.42799999999</v>
      </c>
      <c r="Y13" s="223">
        <f t="shared" si="6"/>
        <v>-0.11549495757670325</v>
      </c>
    </row>
    <row r="14" spans="1:25" ht="19.5" customHeight="1">
      <c r="A14" s="230" t="s">
        <v>206</v>
      </c>
      <c r="B14" s="228">
        <v>2063.138</v>
      </c>
      <c r="C14" s="225">
        <v>1112.655</v>
      </c>
      <c r="D14" s="224">
        <v>33.498</v>
      </c>
      <c r="E14" s="276">
        <v>19.567999999999998</v>
      </c>
      <c r="F14" s="224">
        <f t="shared" si="0"/>
        <v>3228.859</v>
      </c>
      <c r="G14" s="227">
        <f t="shared" si="1"/>
        <v>0.06434684916647163</v>
      </c>
      <c r="H14" s="228">
        <v>1828.7099999999998</v>
      </c>
      <c r="I14" s="225">
        <v>918.28</v>
      </c>
      <c r="J14" s="224"/>
      <c r="K14" s="276"/>
      <c r="L14" s="224">
        <f t="shared" si="2"/>
        <v>2746.99</v>
      </c>
      <c r="M14" s="400">
        <f>IF(ISERROR(F14/L14-1),"         /0",(F14/L14-1))</f>
        <v>0.17541709289076413</v>
      </c>
      <c r="N14" s="405">
        <v>16619.900999999998</v>
      </c>
      <c r="O14" s="225">
        <v>8034.822</v>
      </c>
      <c r="P14" s="224">
        <v>2316.114</v>
      </c>
      <c r="Q14" s="276">
        <v>310.13599999999997</v>
      </c>
      <c r="R14" s="224">
        <f t="shared" si="3"/>
        <v>27280.972999999998</v>
      </c>
      <c r="S14" s="420">
        <f t="shared" si="4"/>
        <v>0.07168903197535016</v>
      </c>
      <c r="T14" s="228">
        <v>16858.252</v>
      </c>
      <c r="U14" s="225">
        <v>7603.735</v>
      </c>
      <c r="V14" s="224"/>
      <c r="W14" s="276"/>
      <c r="X14" s="224">
        <f t="shared" si="5"/>
        <v>24461.987</v>
      </c>
      <c r="Y14" s="223">
        <f t="shared" si="6"/>
        <v>0.1152394529520433</v>
      </c>
    </row>
    <row r="15" spans="1:25" ht="19.5" customHeight="1">
      <c r="A15" s="230" t="s">
        <v>207</v>
      </c>
      <c r="B15" s="228">
        <v>0</v>
      </c>
      <c r="C15" s="225">
        <v>0</v>
      </c>
      <c r="D15" s="224">
        <v>2135.491</v>
      </c>
      <c r="E15" s="276">
        <v>358.174</v>
      </c>
      <c r="F15" s="224">
        <f t="shared" si="0"/>
        <v>2493.665</v>
      </c>
      <c r="G15" s="227">
        <f t="shared" si="1"/>
        <v>0.049695414270709705</v>
      </c>
      <c r="H15" s="228"/>
      <c r="I15" s="225"/>
      <c r="J15" s="224">
        <v>2222.183</v>
      </c>
      <c r="K15" s="276">
        <v>792.125</v>
      </c>
      <c r="L15" s="224">
        <f t="shared" si="2"/>
        <v>3014.308</v>
      </c>
      <c r="M15" s="400">
        <f>IF(ISERROR(F15/L15-1),"         /0",(F15/L15-1))</f>
        <v>-0.17272388886603496</v>
      </c>
      <c r="N15" s="405"/>
      <c r="O15" s="225"/>
      <c r="P15" s="224">
        <v>19689.8</v>
      </c>
      <c r="Q15" s="276">
        <v>4246.714000000001</v>
      </c>
      <c r="R15" s="224">
        <f t="shared" si="3"/>
        <v>23936.514</v>
      </c>
      <c r="S15" s="420">
        <f t="shared" si="4"/>
        <v>0.06290045144373761</v>
      </c>
      <c r="T15" s="228"/>
      <c r="U15" s="225"/>
      <c r="V15" s="224">
        <v>10684.23</v>
      </c>
      <c r="W15" s="276">
        <v>3828.6549999999997</v>
      </c>
      <c r="X15" s="224">
        <f t="shared" si="5"/>
        <v>14512.884999999998</v>
      </c>
      <c r="Y15" s="223">
        <f t="shared" si="6"/>
        <v>0.6493284415882854</v>
      </c>
    </row>
    <row r="16" spans="1:25" ht="19.5" customHeight="1">
      <c r="A16" s="230" t="s">
        <v>159</v>
      </c>
      <c r="B16" s="228">
        <v>692.858</v>
      </c>
      <c r="C16" s="225">
        <v>460.97200000000004</v>
      </c>
      <c r="D16" s="224">
        <v>0</v>
      </c>
      <c r="E16" s="276">
        <v>0</v>
      </c>
      <c r="F16" s="224">
        <f t="shared" si="0"/>
        <v>1153.83</v>
      </c>
      <c r="G16" s="227">
        <f t="shared" si="1"/>
        <v>0.02299429147378376</v>
      </c>
      <c r="H16" s="228">
        <v>419.479</v>
      </c>
      <c r="I16" s="225">
        <v>235.97599999999997</v>
      </c>
      <c r="J16" s="224">
        <v>0</v>
      </c>
      <c r="K16" s="276">
        <v>0</v>
      </c>
      <c r="L16" s="224">
        <f t="shared" si="2"/>
        <v>655.4549999999999</v>
      </c>
      <c r="M16" s="400">
        <f>IF(ISERROR(F16/L16-1),"         /0",(F16/L16-1))</f>
        <v>0.7603496807561161</v>
      </c>
      <c r="N16" s="405">
        <v>5005.680999999999</v>
      </c>
      <c r="O16" s="225">
        <v>3333.811999999999</v>
      </c>
      <c r="P16" s="224">
        <v>0</v>
      </c>
      <c r="Q16" s="276">
        <v>0</v>
      </c>
      <c r="R16" s="224">
        <f t="shared" si="3"/>
        <v>8339.492999999999</v>
      </c>
      <c r="S16" s="420">
        <f t="shared" si="4"/>
        <v>0.02191454756159939</v>
      </c>
      <c r="T16" s="228">
        <v>4185.35</v>
      </c>
      <c r="U16" s="225">
        <v>1848.899</v>
      </c>
      <c r="V16" s="224">
        <v>0</v>
      </c>
      <c r="W16" s="276">
        <v>0</v>
      </c>
      <c r="X16" s="224">
        <f t="shared" si="5"/>
        <v>6034.249</v>
      </c>
      <c r="Y16" s="223">
        <f t="shared" si="6"/>
        <v>0.3820266614785035</v>
      </c>
    </row>
    <row r="17" spans="1:25" ht="19.5" customHeight="1">
      <c r="A17" s="230" t="s">
        <v>210</v>
      </c>
      <c r="B17" s="228">
        <v>1148.137</v>
      </c>
      <c r="C17" s="225">
        <v>0</v>
      </c>
      <c r="D17" s="224">
        <v>0</v>
      </c>
      <c r="E17" s="276">
        <v>0</v>
      </c>
      <c r="F17" s="224">
        <f t="shared" si="0"/>
        <v>1148.137</v>
      </c>
      <c r="G17" s="227">
        <f t="shared" si="1"/>
        <v>0.022880837584250423</v>
      </c>
      <c r="H17" s="228">
        <v>668.847</v>
      </c>
      <c r="I17" s="225"/>
      <c r="J17" s="224"/>
      <c r="K17" s="276"/>
      <c r="L17" s="224">
        <f t="shared" si="2"/>
        <v>668.847</v>
      </c>
      <c r="M17" s="400">
        <f>IF(ISERROR(F17/L17-1),"         /0",(F17/L17-1))</f>
        <v>0.7165913878659842</v>
      </c>
      <c r="N17" s="405">
        <v>6955.652000000001</v>
      </c>
      <c r="O17" s="225"/>
      <c r="P17" s="224"/>
      <c r="Q17" s="276"/>
      <c r="R17" s="224">
        <f t="shared" si="3"/>
        <v>6955.652000000001</v>
      </c>
      <c r="S17" s="420">
        <f t="shared" si="4"/>
        <v>0.01827808555939</v>
      </c>
      <c r="T17" s="228">
        <v>6676.151000000001</v>
      </c>
      <c r="U17" s="225"/>
      <c r="V17" s="224"/>
      <c r="W17" s="276"/>
      <c r="X17" s="224">
        <f t="shared" si="5"/>
        <v>6676.151000000001</v>
      </c>
      <c r="Y17" s="223">
        <f t="shared" si="6"/>
        <v>0.04186558991850253</v>
      </c>
    </row>
    <row r="18" spans="1:25" ht="19.5" customHeight="1">
      <c r="A18" s="230" t="s">
        <v>212</v>
      </c>
      <c r="B18" s="228">
        <v>670.211</v>
      </c>
      <c r="C18" s="225">
        <v>148.305</v>
      </c>
      <c r="D18" s="224">
        <v>0</v>
      </c>
      <c r="E18" s="276">
        <v>0</v>
      </c>
      <c r="F18" s="224">
        <f aca="true" t="shared" si="7" ref="F18:F24">SUM(B18:E18)</f>
        <v>818.5160000000001</v>
      </c>
      <c r="G18" s="227">
        <f aca="true" t="shared" si="8" ref="G18:G24">F18/$F$9</f>
        <v>0.016311931116330475</v>
      </c>
      <c r="H18" s="228">
        <v>598.0070000000001</v>
      </c>
      <c r="I18" s="225">
        <v>200.491</v>
      </c>
      <c r="J18" s="224"/>
      <c r="K18" s="276"/>
      <c r="L18" s="224">
        <f aca="true" t="shared" si="9" ref="L18:L24">SUM(H18:K18)</f>
        <v>798.498</v>
      </c>
      <c r="M18" s="400">
        <f aca="true" t="shared" si="10" ref="M18:M24">IF(ISERROR(F18/L18-1),"         /0",(F18/L18-1))</f>
        <v>0.02506956811413441</v>
      </c>
      <c r="N18" s="405">
        <v>6401.190000000001</v>
      </c>
      <c r="O18" s="225">
        <v>1334.207</v>
      </c>
      <c r="P18" s="224"/>
      <c r="Q18" s="276"/>
      <c r="R18" s="224">
        <f aca="true" t="shared" si="11" ref="R18:R24">SUM(N18:Q18)</f>
        <v>7735.397000000002</v>
      </c>
      <c r="S18" s="420">
        <f aca="true" t="shared" si="12" ref="S18:S24">R18/$R$9</f>
        <v>0.020327102074952676</v>
      </c>
      <c r="T18" s="228">
        <v>9847.173999999999</v>
      </c>
      <c r="U18" s="225">
        <v>1375.21</v>
      </c>
      <c r="V18" s="224"/>
      <c r="W18" s="276">
        <v>48.026</v>
      </c>
      <c r="X18" s="224">
        <f aca="true" t="shared" si="13" ref="X18:X24">SUM(T18:W18)</f>
        <v>11270.409999999998</v>
      </c>
      <c r="Y18" s="223">
        <f aca="true" t="shared" si="14" ref="Y18:Y24">IF(ISERROR(R18/X18-1),"         /0",IF(R18/X18&gt;5,"  *  ",(R18/X18-1)))</f>
        <v>-0.31365433910567553</v>
      </c>
    </row>
    <row r="19" spans="1:25" ht="19.5" customHeight="1">
      <c r="A19" s="230" t="s">
        <v>214</v>
      </c>
      <c r="B19" s="228">
        <v>183.265</v>
      </c>
      <c r="C19" s="225">
        <v>216.46</v>
      </c>
      <c r="D19" s="224">
        <v>0</v>
      </c>
      <c r="E19" s="276">
        <v>0</v>
      </c>
      <c r="F19" s="224">
        <f t="shared" si="7"/>
        <v>399.725</v>
      </c>
      <c r="G19" s="227">
        <f t="shared" si="8"/>
        <v>0.00796598559524212</v>
      </c>
      <c r="H19" s="228">
        <v>294.948</v>
      </c>
      <c r="I19" s="225">
        <v>166.589</v>
      </c>
      <c r="J19" s="224"/>
      <c r="K19" s="276"/>
      <c r="L19" s="224">
        <f t="shared" si="9"/>
        <v>461.537</v>
      </c>
      <c r="M19" s="400">
        <f t="shared" si="10"/>
        <v>-0.13392642410034294</v>
      </c>
      <c r="N19" s="405">
        <v>1861.647</v>
      </c>
      <c r="O19" s="225">
        <v>1206.5910000000001</v>
      </c>
      <c r="P19" s="224"/>
      <c r="Q19" s="276"/>
      <c r="R19" s="224">
        <f t="shared" si="11"/>
        <v>3068.2380000000003</v>
      </c>
      <c r="S19" s="420">
        <f t="shared" si="12"/>
        <v>0.00806272606515847</v>
      </c>
      <c r="T19" s="228">
        <v>2682.6620000000003</v>
      </c>
      <c r="U19" s="225">
        <v>1052.867</v>
      </c>
      <c r="V19" s="224"/>
      <c r="W19" s="276"/>
      <c r="X19" s="224">
        <f t="shared" si="13"/>
        <v>3735.5290000000005</v>
      </c>
      <c r="Y19" s="223">
        <f t="shared" si="14"/>
        <v>-0.1786336018272111</v>
      </c>
    </row>
    <row r="20" spans="1:25" ht="19.5" customHeight="1">
      <c r="A20" s="230" t="s">
        <v>180</v>
      </c>
      <c r="B20" s="228">
        <v>161.94299999999998</v>
      </c>
      <c r="C20" s="225">
        <v>88.393</v>
      </c>
      <c r="D20" s="224">
        <v>0</v>
      </c>
      <c r="E20" s="276">
        <v>0</v>
      </c>
      <c r="F20" s="224">
        <f>SUM(B20:E20)</f>
        <v>250.33599999999998</v>
      </c>
      <c r="G20" s="227">
        <f>F20/$F$9</f>
        <v>0.004988862267735396</v>
      </c>
      <c r="H20" s="228">
        <v>104.90200000000002</v>
      </c>
      <c r="I20" s="225">
        <v>133.376</v>
      </c>
      <c r="J20" s="224"/>
      <c r="K20" s="276"/>
      <c r="L20" s="224">
        <f>SUM(H20:K20)</f>
        <v>238.27800000000002</v>
      </c>
      <c r="M20" s="400">
        <f>IF(ISERROR(F20/L20-1),"         /0",(F20/L20-1))</f>
        <v>0.05060475578945578</v>
      </c>
      <c r="N20" s="405">
        <v>1384.456999999999</v>
      </c>
      <c r="O20" s="225">
        <v>1029.198</v>
      </c>
      <c r="P20" s="224"/>
      <c r="Q20" s="276"/>
      <c r="R20" s="224">
        <f>SUM(N20:Q20)</f>
        <v>2413.654999999999</v>
      </c>
      <c r="S20" s="420">
        <f>R20/$R$9</f>
        <v>0.006342610671271283</v>
      </c>
      <c r="T20" s="228">
        <v>1105.199</v>
      </c>
      <c r="U20" s="225">
        <v>1169.1209999999996</v>
      </c>
      <c r="V20" s="224"/>
      <c r="W20" s="276"/>
      <c r="X20" s="224">
        <f>SUM(T20:W20)</f>
        <v>2274.3199999999997</v>
      </c>
      <c r="Y20" s="223">
        <f>IF(ISERROR(R20/X20-1),"         /0",IF(R20/X20&gt;5,"  *  ",(R20/X20-1)))</f>
        <v>0.06126446586232337</v>
      </c>
    </row>
    <row r="21" spans="1:25" ht="19.5" customHeight="1">
      <c r="A21" s="230" t="s">
        <v>196</v>
      </c>
      <c r="B21" s="228">
        <v>102.038</v>
      </c>
      <c r="C21" s="225">
        <v>123.807</v>
      </c>
      <c r="D21" s="224">
        <v>0</v>
      </c>
      <c r="E21" s="276">
        <v>0</v>
      </c>
      <c r="F21" s="224">
        <f t="shared" si="7"/>
        <v>225.845</v>
      </c>
      <c r="G21" s="227">
        <f t="shared" si="8"/>
        <v>0.004500789334561151</v>
      </c>
      <c r="H21" s="228">
        <v>86.018</v>
      </c>
      <c r="I21" s="225">
        <v>124.927</v>
      </c>
      <c r="J21" s="224"/>
      <c r="K21" s="276"/>
      <c r="L21" s="224">
        <f t="shared" si="9"/>
        <v>210.945</v>
      </c>
      <c r="M21" s="400">
        <f t="shared" si="10"/>
        <v>0.07063452558723848</v>
      </c>
      <c r="N21" s="405">
        <v>841.684</v>
      </c>
      <c r="O21" s="225">
        <v>930.756</v>
      </c>
      <c r="P21" s="224"/>
      <c r="Q21" s="276"/>
      <c r="R21" s="224">
        <f t="shared" si="11"/>
        <v>1772.44</v>
      </c>
      <c r="S21" s="420">
        <f t="shared" si="12"/>
        <v>0.004657623752436896</v>
      </c>
      <c r="T21" s="228">
        <v>675.236</v>
      </c>
      <c r="U21" s="225">
        <v>902.5930000000001</v>
      </c>
      <c r="V21" s="224"/>
      <c r="W21" s="276"/>
      <c r="X21" s="224">
        <f t="shared" si="13"/>
        <v>1577.8290000000002</v>
      </c>
      <c r="Y21" s="223">
        <f t="shared" si="14"/>
        <v>0.1233409957606304</v>
      </c>
    </row>
    <row r="22" spans="1:25" ht="19.5" customHeight="1">
      <c r="A22" s="230" t="s">
        <v>190</v>
      </c>
      <c r="B22" s="228">
        <v>68.524</v>
      </c>
      <c r="C22" s="225">
        <v>0.522</v>
      </c>
      <c r="D22" s="224">
        <v>0</v>
      </c>
      <c r="E22" s="276">
        <v>0</v>
      </c>
      <c r="F22" s="224">
        <f t="shared" si="7"/>
        <v>69.046</v>
      </c>
      <c r="G22" s="227">
        <f t="shared" si="8"/>
        <v>0.0013759945998100878</v>
      </c>
      <c r="H22" s="228">
        <v>84.693</v>
      </c>
      <c r="I22" s="225">
        <v>4.53</v>
      </c>
      <c r="J22" s="224"/>
      <c r="K22" s="276"/>
      <c r="L22" s="224">
        <f t="shared" si="9"/>
        <v>89.223</v>
      </c>
      <c r="M22" s="400">
        <f t="shared" si="10"/>
        <v>-0.22614124160810545</v>
      </c>
      <c r="N22" s="405">
        <v>405.366</v>
      </c>
      <c r="O22" s="225">
        <v>7.349000000000001</v>
      </c>
      <c r="P22" s="224"/>
      <c r="Q22" s="276"/>
      <c r="R22" s="224">
        <f t="shared" si="11"/>
        <v>412.715</v>
      </c>
      <c r="S22" s="420">
        <f t="shared" si="12"/>
        <v>0.0010845338555815676</v>
      </c>
      <c r="T22" s="228">
        <v>568.062</v>
      </c>
      <c r="U22" s="225">
        <v>37.273999999999994</v>
      </c>
      <c r="V22" s="224"/>
      <c r="W22" s="276"/>
      <c r="X22" s="224">
        <f t="shared" si="13"/>
        <v>605.336</v>
      </c>
      <c r="Y22" s="223">
        <f t="shared" si="14"/>
        <v>-0.3182050960127929</v>
      </c>
    </row>
    <row r="23" spans="1:25" ht="19.5" customHeight="1">
      <c r="A23" s="230" t="s">
        <v>209</v>
      </c>
      <c r="B23" s="228">
        <v>56.994</v>
      </c>
      <c r="C23" s="225">
        <v>0</v>
      </c>
      <c r="D23" s="224">
        <v>0</v>
      </c>
      <c r="E23" s="276">
        <v>0</v>
      </c>
      <c r="F23" s="224">
        <f>SUM(B23:E23)</f>
        <v>56.994</v>
      </c>
      <c r="G23" s="227">
        <f t="shared" si="8"/>
        <v>0.0011358143298898725</v>
      </c>
      <c r="H23" s="228">
        <v>56.016</v>
      </c>
      <c r="I23" s="225">
        <v>228.48</v>
      </c>
      <c r="J23" s="224"/>
      <c r="K23" s="276"/>
      <c r="L23" s="224">
        <f>SUM(H23:K23)</f>
        <v>284.496</v>
      </c>
      <c r="M23" s="400">
        <f>IF(ISERROR(F23/L23-1),"         /0",(F23/L23-1))</f>
        <v>-0.7996667791462797</v>
      </c>
      <c r="N23" s="405">
        <v>488.212</v>
      </c>
      <c r="O23" s="225"/>
      <c r="P23" s="224"/>
      <c r="Q23" s="276"/>
      <c r="R23" s="224">
        <f>SUM(N23:Q23)</f>
        <v>488.212</v>
      </c>
      <c r="S23" s="420">
        <f t="shared" si="12"/>
        <v>0.001282925124362304</v>
      </c>
      <c r="T23" s="228">
        <v>723.048</v>
      </c>
      <c r="U23" s="225">
        <v>3037.2389999999996</v>
      </c>
      <c r="V23" s="224"/>
      <c r="W23" s="276"/>
      <c r="X23" s="224">
        <f>SUM(T23:W23)</f>
        <v>3760.2869999999994</v>
      </c>
      <c r="Y23" s="223">
        <f>IF(ISERROR(R23/X23-1),"         /0",IF(R23/X23&gt;5,"  *  ",(R23/X23-1)))</f>
        <v>-0.8701662931579425</v>
      </c>
    </row>
    <row r="24" spans="1:25" ht="19.5" customHeight="1" thickBot="1">
      <c r="A24" s="230" t="s">
        <v>170</v>
      </c>
      <c r="B24" s="228">
        <v>50.135</v>
      </c>
      <c r="C24" s="225">
        <v>14.711</v>
      </c>
      <c r="D24" s="224">
        <v>0.36000000000000004</v>
      </c>
      <c r="E24" s="276">
        <v>0.39</v>
      </c>
      <c r="F24" s="224">
        <f t="shared" si="7"/>
        <v>65.596</v>
      </c>
      <c r="G24" s="227">
        <f t="shared" si="8"/>
        <v>0.0013072407057489574</v>
      </c>
      <c r="H24" s="228">
        <v>48.854</v>
      </c>
      <c r="I24" s="225">
        <v>14.178</v>
      </c>
      <c r="J24" s="224">
        <v>1053.29</v>
      </c>
      <c r="K24" s="276">
        <v>660.08</v>
      </c>
      <c r="L24" s="224">
        <f t="shared" si="9"/>
        <v>1776.402</v>
      </c>
      <c r="M24" s="400">
        <f t="shared" si="10"/>
        <v>-0.9630736736391875</v>
      </c>
      <c r="N24" s="405">
        <v>579.6650000000001</v>
      </c>
      <c r="O24" s="225">
        <v>108.603</v>
      </c>
      <c r="P24" s="224">
        <v>4479.083</v>
      </c>
      <c r="Q24" s="276">
        <v>3620.0519999999997</v>
      </c>
      <c r="R24" s="224">
        <f t="shared" si="11"/>
        <v>8787.402999999998</v>
      </c>
      <c r="S24" s="420">
        <f t="shared" si="12"/>
        <v>0.023091566955741934</v>
      </c>
      <c r="T24" s="228">
        <v>1048.31</v>
      </c>
      <c r="U24" s="225">
        <v>221.931</v>
      </c>
      <c r="V24" s="224">
        <v>10323.386999999999</v>
      </c>
      <c r="W24" s="276">
        <v>6032.568</v>
      </c>
      <c r="X24" s="224">
        <f t="shared" si="13"/>
        <v>17626.196</v>
      </c>
      <c r="Y24" s="223">
        <f t="shared" si="14"/>
        <v>-0.5014577734186095</v>
      </c>
    </row>
    <row r="25" spans="1:25" s="231" customFormat="1" ht="19.5" customHeight="1">
      <c r="A25" s="238" t="s">
        <v>60</v>
      </c>
      <c r="B25" s="235">
        <f>SUM(B26:B42)</f>
        <v>4362.242</v>
      </c>
      <c r="C25" s="234">
        <f>SUM(C26:C42)</f>
        <v>3966.7730000000006</v>
      </c>
      <c r="D25" s="233">
        <f>SUM(D26:D42)</f>
        <v>332.068</v>
      </c>
      <c r="E25" s="305">
        <f>SUM(E26:E42)</f>
        <v>477.73</v>
      </c>
      <c r="F25" s="233">
        <f>SUM(B25:E25)</f>
        <v>9138.813</v>
      </c>
      <c r="G25" s="236">
        <f>F25/$F$9</f>
        <v>0.18212434227434213</v>
      </c>
      <c r="H25" s="235">
        <f>SUM(H26:H42)</f>
        <v>4308.1900000000005</v>
      </c>
      <c r="I25" s="234">
        <f>SUM(I26:I42)</f>
        <v>4034.8779999999997</v>
      </c>
      <c r="J25" s="233">
        <f>SUM(J26:J42)</f>
        <v>111.862</v>
      </c>
      <c r="K25" s="305">
        <f>SUM(K26:K42)</f>
        <v>501.6410000000001</v>
      </c>
      <c r="L25" s="233">
        <f>SUM(H25:K25)</f>
        <v>8956.570999999998</v>
      </c>
      <c r="M25" s="399">
        <f>IF(ISERROR(F25/L25-1),"         /0",(F25/L25-1))</f>
        <v>0.020347295856863346</v>
      </c>
      <c r="N25" s="404">
        <f>SUM(N26:N42)</f>
        <v>29754.209000000003</v>
      </c>
      <c r="O25" s="234">
        <f>SUM(O26:O42)</f>
        <v>30298.080999999995</v>
      </c>
      <c r="P25" s="233">
        <f>SUM(P26:P42)</f>
        <v>974.7359999999999</v>
      </c>
      <c r="Q25" s="305">
        <f>SUM(Q26:Q42)</f>
        <v>3256.103</v>
      </c>
      <c r="R25" s="233">
        <f>SUM(N25:Q25)</f>
        <v>64283.12899999999</v>
      </c>
      <c r="S25" s="419">
        <f>R25/$R$9</f>
        <v>0.16892342110952419</v>
      </c>
      <c r="T25" s="235">
        <f>SUM(T26:T42)</f>
        <v>29233.037</v>
      </c>
      <c r="U25" s="234">
        <f>SUM(U26:U42)</f>
        <v>33298.94</v>
      </c>
      <c r="V25" s="233">
        <f>SUM(V26:V42)</f>
        <v>911.5070000000001</v>
      </c>
      <c r="W25" s="305">
        <f>SUM(W26:W42)</f>
        <v>4168.265</v>
      </c>
      <c r="X25" s="233">
        <f>SUM(T25:W25)</f>
        <v>67611.749</v>
      </c>
      <c r="Y25" s="232">
        <f>IF(ISERROR(R25/X25-1),"         /0",IF(R25/X25&gt;5,"  *  ",(R25/X25-1)))</f>
        <v>-0.049231384326413496</v>
      </c>
    </row>
    <row r="26" spans="1:25" ht="19.5" customHeight="1">
      <c r="A26" s="245" t="s">
        <v>173</v>
      </c>
      <c r="B26" s="242">
        <v>1910.512</v>
      </c>
      <c r="C26" s="240">
        <v>1378.3879999999997</v>
      </c>
      <c r="D26" s="241">
        <v>0</v>
      </c>
      <c r="E26" s="288">
        <v>0</v>
      </c>
      <c r="F26" s="241">
        <f>SUM(B26:E26)</f>
        <v>3288.8999999999996</v>
      </c>
      <c r="G26" s="243">
        <f>F26/$F$9</f>
        <v>0.06554338613844969</v>
      </c>
      <c r="H26" s="242">
        <v>1522.173</v>
      </c>
      <c r="I26" s="240">
        <v>1220.378</v>
      </c>
      <c r="J26" s="241"/>
      <c r="K26" s="240"/>
      <c r="L26" s="241">
        <f>SUM(H26:K26)</f>
        <v>2742.551</v>
      </c>
      <c r="M26" s="401">
        <f>IF(ISERROR(F26/L26-1),"         /0",(F26/L26-1))</f>
        <v>0.19921197454486705</v>
      </c>
      <c r="N26" s="406">
        <v>12559.015000000003</v>
      </c>
      <c r="O26" s="240">
        <v>10817.280999999997</v>
      </c>
      <c r="P26" s="241"/>
      <c r="Q26" s="240"/>
      <c r="R26" s="241">
        <f>SUM(N26:Q26)</f>
        <v>23376.296000000002</v>
      </c>
      <c r="S26" s="421">
        <f>R26/$R$9</f>
        <v>0.061428308712055485</v>
      </c>
      <c r="T26" s="242">
        <v>8340.321000000004</v>
      </c>
      <c r="U26" s="240">
        <v>8676.516</v>
      </c>
      <c r="V26" s="241"/>
      <c r="W26" s="288"/>
      <c r="X26" s="241">
        <f>SUM(T26:W26)</f>
        <v>17016.837000000003</v>
      </c>
      <c r="Y26" s="239">
        <f>IF(ISERROR(R26/X26-1),"         /0",IF(R26/X26&gt;5,"  *  ",(R26/X26-1)))</f>
        <v>0.37371569111227876</v>
      </c>
    </row>
    <row r="27" spans="1:25" ht="19.5" customHeight="1">
      <c r="A27" s="245" t="s">
        <v>159</v>
      </c>
      <c r="B27" s="242">
        <v>1136.166</v>
      </c>
      <c r="C27" s="240">
        <v>906.5029999999999</v>
      </c>
      <c r="D27" s="241">
        <v>0</v>
      </c>
      <c r="E27" s="288">
        <v>0</v>
      </c>
      <c r="F27" s="241">
        <f>SUM(B27:E27)</f>
        <v>2042.6689999999999</v>
      </c>
      <c r="G27" s="243">
        <f>F27/$F$9</f>
        <v>0.04070766609505941</v>
      </c>
      <c r="H27" s="242">
        <v>1388.23</v>
      </c>
      <c r="I27" s="240">
        <v>854.174</v>
      </c>
      <c r="J27" s="241">
        <v>0</v>
      </c>
      <c r="K27" s="240"/>
      <c r="L27" s="241">
        <f>SUM(H27:K27)</f>
        <v>2242.404</v>
      </c>
      <c r="M27" s="401">
        <f>IF(ISERROR(F27/L27-1),"         /0",(F27/L27-1))</f>
        <v>-0.08907181756721805</v>
      </c>
      <c r="N27" s="406">
        <v>8023.6709999999985</v>
      </c>
      <c r="O27" s="240">
        <v>7074.204999999999</v>
      </c>
      <c r="P27" s="241">
        <v>0</v>
      </c>
      <c r="Q27" s="240">
        <v>0</v>
      </c>
      <c r="R27" s="241">
        <f>SUM(N27:Q27)</f>
        <v>15097.875999999997</v>
      </c>
      <c r="S27" s="421">
        <f>R27/$R$9</f>
        <v>0.039674248983856686</v>
      </c>
      <c r="T27" s="242">
        <v>10452.395</v>
      </c>
      <c r="U27" s="240">
        <v>6473.280999999998</v>
      </c>
      <c r="V27" s="241">
        <v>0</v>
      </c>
      <c r="W27" s="240">
        <v>0</v>
      </c>
      <c r="X27" s="241">
        <f>SUM(T27:W27)</f>
        <v>16925.676</v>
      </c>
      <c r="Y27" s="239">
        <f>IF(ISERROR(R27/X27-1),"         /0",IF(R27/X27&gt;5,"  *  ",(R27/X27-1)))</f>
        <v>-0.10798977836985668</v>
      </c>
    </row>
    <row r="28" spans="1:25" ht="19.5" customHeight="1">
      <c r="A28" s="245" t="s">
        <v>194</v>
      </c>
      <c r="B28" s="242">
        <v>143.032</v>
      </c>
      <c r="C28" s="240">
        <v>344.869</v>
      </c>
      <c r="D28" s="241">
        <v>0</v>
      </c>
      <c r="E28" s="288">
        <v>0</v>
      </c>
      <c r="F28" s="241">
        <f>SUM(B28:E28)</f>
        <v>487.90100000000007</v>
      </c>
      <c r="G28" s="243">
        <f>F28/$F$9</f>
        <v>0.00972321555545494</v>
      </c>
      <c r="H28" s="242">
        <v>541.374</v>
      </c>
      <c r="I28" s="240">
        <v>258.104</v>
      </c>
      <c r="J28" s="241"/>
      <c r="K28" s="240"/>
      <c r="L28" s="241">
        <f>SUM(H28:K28)</f>
        <v>799.4780000000001</v>
      </c>
      <c r="M28" s="401">
        <f>IF(ISERROR(F28/L28-1),"         /0",(F28/L28-1))</f>
        <v>-0.3897255459187119</v>
      </c>
      <c r="N28" s="406">
        <v>143.032</v>
      </c>
      <c r="O28" s="240">
        <v>344.869</v>
      </c>
      <c r="P28" s="241"/>
      <c r="Q28" s="240"/>
      <c r="R28" s="241">
        <f>SUM(N28:Q28)</f>
        <v>487.90100000000007</v>
      </c>
      <c r="S28" s="421">
        <f>R28/$R$9</f>
        <v>0.0012821078775234786</v>
      </c>
      <c r="T28" s="242">
        <v>2761.5069999999996</v>
      </c>
      <c r="U28" s="240">
        <v>3110.8909999999996</v>
      </c>
      <c r="V28" s="241"/>
      <c r="W28" s="240"/>
      <c r="X28" s="241">
        <f>SUM(T28:W28)</f>
        <v>5872.397999999999</v>
      </c>
      <c r="Y28" s="239">
        <f>IF(ISERROR(R28/X28-1),"         /0",IF(R28/X28&gt;5,"  *  ",(R28/X28-1)))</f>
        <v>-0.9169162240025284</v>
      </c>
    </row>
    <row r="29" spans="1:25" ht="19.5" customHeight="1">
      <c r="A29" s="245" t="s">
        <v>204</v>
      </c>
      <c r="B29" s="242">
        <v>0</v>
      </c>
      <c r="C29" s="240">
        <v>0</v>
      </c>
      <c r="D29" s="241">
        <v>210.398</v>
      </c>
      <c r="E29" s="288">
        <v>191.534</v>
      </c>
      <c r="F29" s="241">
        <f aca="true" t="shared" si="15" ref="F29:F34">SUM(B29:E29)</f>
        <v>401.932</v>
      </c>
      <c r="G29" s="243">
        <f aca="true" t="shared" si="16" ref="G29:G34">F29/$F$9</f>
        <v>0.008009968158776297</v>
      </c>
      <c r="H29" s="242"/>
      <c r="I29" s="240"/>
      <c r="J29" s="241">
        <v>23.24</v>
      </c>
      <c r="K29" s="240">
        <v>68.11</v>
      </c>
      <c r="L29" s="241">
        <f aca="true" t="shared" si="17" ref="L29:L34">SUM(H29:K29)</f>
        <v>91.35</v>
      </c>
      <c r="M29" s="401">
        <f aca="true" t="shared" si="18" ref="M29:M34">IF(ISERROR(F29/L29-1),"         /0",(F29/L29-1))</f>
        <v>3.3999124247400117</v>
      </c>
      <c r="N29" s="406"/>
      <c r="O29" s="240"/>
      <c r="P29" s="241">
        <v>614.833</v>
      </c>
      <c r="Q29" s="240">
        <v>879.8809999999999</v>
      </c>
      <c r="R29" s="241">
        <f aca="true" t="shared" si="19" ref="R29:R34">SUM(N29:Q29)</f>
        <v>1494.714</v>
      </c>
      <c r="S29" s="421">
        <f aca="true" t="shared" si="20" ref="S29:S34">R29/$R$9</f>
        <v>0.003927814441955701</v>
      </c>
      <c r="T29" s="242"/>
      <c r="U29" s="240"/>
      <c r="V29" s="241">
        <v>219.858</v>
      </c>
      <c r="W29" s="240">
        <v>921.4950000000001</v>
      </c>
      <c r="X29" s="241">
        <f aca="true" t="shared" si="21" ref="X29:X34">SUM(T29:W29)</f>
        <v>1141.353</v>
      </c>
      <c r="Y29" s="239">
        <f aca="true" t="shared" si="22" ref="Y29:Y34">IF(ISERROR(R29/X29-1),"         /0",IF(R29/X29&gt;5,"  *  ",(R29/X29-1)))</f>
        <v>0.3095983451219735</v>
      </c>
    </row>
    <row r="30" spans="1:25" ht="19.5" customHeight="1">
      <c r="A30" s="245" t="s">
        <v>211</v>
      </c>
      <c r="B30" s="242">
        <v>186.37</v>
      </c>
      <c r="C30" s="240">
        <v>197.949</v>
      </c>
      <c r="D30" s="241">
        <v>0</v>
      </c>
      <c r="E30" s="288">
        <v>0</v>
      </c>
      <c r="F30" s="241">
        <f t="shared" si="15"/>
        <v>384.319</v>
      </c>
      <c r="G30" s="243">
        <f t="shared" si="16"/>
        <v>0.007658964583095518</v>
      </c>
      <c r="H30" s="242">
        <v>255.909</v>
      </c>
      <c r="I30" s="240">
        <v>129.57299999999998</v>
      </c>
      <c r="J30" s="241"/>
      <c r="K30" s="240"/>
      <c r="L30" s="241">
        <f t="shared" si="17"/>
        <v>385.48199999999997</v>
      </c>
      <c r="M30" s="401">
        <f t="shared" si="18"/>
        <v>-0.003017002090888732</v>
      </c>
      <c r="N30" s="406">
        <v>2099.335</v>
      </c>
      <c r="O30" s="240">
        <v>1731.184</v>
      </c>
      <c r="P30" s="241"/>
      <c r="Q30" s="240"/>
      <c r="R30" s="241">
        <f t="shared" si="19"/>
        <v>3830.5190000000002</v>
      </c>
      <c r="S30" s="421">
        <f t="shared" si="20"/>
        <v>0.010065850623186583</v>
      </c>
      <c r="T30" s="242">
        <v>1953.4569999999999</v>
      </c>
      <c r="U30" s="240">
        <v>1034.401</v>
      </c>
      <c r="V30" s="241"/>
      <c r="W30" s="240"/>
      <c r="X30" s="241">
        <f t="shared" si="21"/>
        <v>2987.858</v>
      </c>
      <c r="Y30" s="239">
        <f t="shared" si="22"/>
        <v>0.2820284632000585</v>
      </c>
    </row>
    <row r="31" spans="1:25" ht="19.5" customHeight="1">
      <c r="A31" s="245" t="s">
        <v>205</v>
      </c>
      <c r="B31" s="242">
        <v>178.724</v>
      </c>
      <c r="C31" s="240">
        <v>199.447</v>
      </c>
      <c r="D31" s="241">
        <v>0</v>
      </c>
      <c r="E31" s="288">
        <v>0</v>
      </c>
      <c r="F31" s="241">
        <f t="shared" si="15"/>
        <v>378.171</v>
      </c>
      <c r="G31" s="243">
        <f t="shared" si="16"/>
        <v>0.0075364431510120886</v>
      </c>
      <c r="H31" s="242">
        <v>100.024</v>
      </c>
      <c r="I31" s="240">
        <v>419.21100000000007</v>
      </c>
      <c r="J31" s="241"/>
      <c r="K31" s="240"/>
      <c r="L31" s="241">
        <f t="shared" si="17"/>
        <v>519.2350000000001</v>
      </c>
      <c r="M31" s="401">
        <f t="shared" si="18"/>
        <v>-0.27167660115362047</v>
      </c>
      <c r="N31" s="406">
        <v>557.077</v>
      </c>
      <c r="O31" s="240">
        <v>1509.4619999999998</v>
      </c>
      <c r="P31" s="241"/>
      <c r="Q31" s="240"/>
      <c r="R31" s="241">
        <f t="shared" si="19"/>
        <v>2066.5389999999998</v>
      </c>
      <c r="S31" s="421">
        <f t="shared" si="20"/>
        <v>0.005430458087008413</v>
      </c>
      <c r="T31" s="242">
        <v>423.179</v>
      </c>
      <c r="U31" s="240">
        <v>4464.406999999999</v>
      </c>
      <c r="V31" s="241"/>
      <c r="W31" s="240"/>
      <c r="X31" s="241">
        <f t="shared" si="21"/>
        <v>4887.585999999999</v>
      </c>
      <c r="Y31" s="239">
        <f t="shared" si="22"/>
        <v>-0.577186161021003</v>
      </c>
    </row>
    <row r="32" spans="1:25" ht="19.5" customHeight="1">
      <c r="A32" s="245" t="s">
        <v>207</v>
      </c>
      <c r="B32" s="242">
        <v>0</v>
      </c>
      <c r="C32" s="240">
        <v>0</v>
      </c>
      <c r="D32" s="241">
        <v>99.3</v>
      </c>
      <c r="E32" s="288">
        <v>227.452</v>
      </c>
      <c r="F32" s="241">
        <f t="shared" si="15"/>
        <v>326.752</v>
      </c>
      <c r="G32" s="243">
        <f t="shared" si="16"/>
        <v>0.006511731128192014</v>
      </c>
      <c r="H32" s="242"/>
      <c r="I32" s="240"/>
      <c r="J32" s="241"/>
      <c r="K32" s="240">
        <v>190.08100000000002</v>
      </c>
      <c r="L32" s="241">
        <f t="shared" si="17"/>
        <v>190.08100000000002</v>
      </c>
      <c r="M32" s="401">
        <f t="shared" si="18"/>
        <v>0.7190145253865456</v>
      </c>
      <c r="N32" s="406"/>
      <c r="O32" s="240"/>
      <c r="P32" s="241">
        <v>182.238</v>
      </c>
      <c r="Q32" s="240">
        <v>1632.69</v>
      </c>
      <c r="R32" s="241">
        <f t="shared" si="19"/>
        <v>1814.928</v>
      </c>
      <c r="S32" s="421">
        <f t="shared" si="20"/>
        <v>0.0047692738607584976</v>
      </c>
      <c r="T32" s="242"/>
      <c r="U32" s="240"/>
      <c r="V32" s="241">
        <v>32.061</v>
      </c>
      <c r="W32" s="240">
        <v>1090.958</v>
      </c>
      <c r="X32" s="241">
        <f t="shared" si="21"/>
        <v>1123.019</v>
      </c>
      <c r="Y32" s="239">
        <f t="shared" si="22"/>
        <v>0.6161151325133414</v>
      </c>
    </row>
    <row r="33" spans="1:25" ht="19.5" customHeight="1">
      <c r="A33" s="245" t="s">
        <v>179</v>
      </c>
      <c r="B33" s="242">
        <v>110.959</v>
      </c>
      <c r="C33" s="240">
        <v>214.78000000000003</v>
      </c>
      <c r="D33" s="241">
        <v>0</v>
      </c>
      <c r="E33" s="288">
        <v>0</v>
      </c>
      <c r="F33" s="241">
        <f t="shared" si="15"/>
        <v>325.73900000000003</v>
      </c>
      <c r="G33" s="243">
        <f t="shared" si="16"/>
        <v>0.006491543390602471</v>
      </c>
      <c r="H33" s="242">
        <v>94.683</v>
      </c>
      <c r="I33" s="240">
        <v>218.02900000000002</v>
      </c>
      <c r="J33" s="241"/>
      <c r="K33" s="240"/>
      <c r="L33" s="241">
        <f t="shared" si="17"/>
        <v>312.71200000000005</v>
      </c>
      <c r="M33" s="401">
        <f t="shared" si="18"/>
        <v>0.04165813911842209</v>
      </c>
      <c r="N33" s="406">
        <v>842.52</v>
      </c>
      <c r="O33" s="240">
        <v>1806.725</v>
      </c>
      <c r="P33" s="241"/>
      <c r="Q33" s="240"/>
      <c r="R33" s="241">
        <f t="shared" si="19"/>
        <v>2649.245</v>
      </c>
      <c r="S33" s="421">
        <f t="shared" si="20"/>
        <v>0.006961694860206656</v>
      </c>
      <c r="T33" s="242">
        <v>770.779</v>
      </c>
      <c r="U33" s="240">
        <v>1956.4530000000004</v>
      </c>
      <c r="V33" s="241"/>
      <c r="W33" s="240"/>
      <c r="X33" s="241">
        <f t="shared" si="21"/>
        <v>2727.2320000000004</v>
      </c>
      <c r="Y33" s="239">
        <f t="shared" si="22"/>
        <v>-0.028595660361861563</v>
      </c>
    </row>
    <row r="34" spans="1:25" ht="19.5" customHeight="1">
      <c r="A34" s="245" t="s">
        <v>206</v>
      </c>
      <c r="B34" s="242">
        <v>0</v>
      </c>
      <c r="C34" s="240">
        <v>323.398</v>
      </c>
      <c r="D34" s="241">
        <v>0</v>
      </c>
      <c r="E34" s="288">
        <v>0</v>
      </c>
      <c r="F34" s="241">
        <f t="shared" si="15"/>
        <v>323.398</v>
      </c>
      <c r="G34" s="243">
        <f t="shared" si="16"/>
        <v>0.006444890385965628</v>
      </c>
      <c r="H34" s="242"/>
      <c r="I34" s="240">
        <v>216.89600000000002</v>
      </c>
      <c r="J34" s="241"/>
      <c r="K34" s="240"/>
      <c r="L34" s="241">
        <f t="shared" si="17"/>
        <v>216.89600000000002</v>
      </c>
      <c r="M34" s="401">
        <f t="shared" si="18"/>
        <v>0.49102795809973454</v>
      </c>
      <c r="N34" s="406"/>
      <c r="O34" s="240">
        <v>2013.4560000000001</v>
      </c>
      <c r="P34" s="241"/>
      <c r="Q34" s="240"/>
      <c r="R34" s="241">
        <f t="shared" si="19"/>
        <v>2013.4560000000001</v>
      </c>
      <c r="S34" s="421">
        <f t="shared" si="20"/>
        <v>0.005290966402296599</v>
      </c>
      <c r="T34" s="242"/>
      <c r="U34" s="240">
        <v>1695.088</v>
      </c>
      <c r="V34" s="241"/>
      <c r="W34" s="240"/>
      <c r="X34" s="241">
        <f t="shared" si="21"/>
        <v>1695.088</v>
      </c>
      <c r="Y34" s="239">
        <f t="shared" si="22"/>
        <v>0.18781797759172392</v>
      </c>
    </row>
    <row r="35" spans="1:25" ht="19.5" customHeight="1">
      <c r="A35" s="245" t="s">
        <v>213</v>
      </c>
      <c r="B35" s="242">
        <v>146.86599999999999</v>
      </c>
      <c r="C35" s="240">
        <v>121.476</v>
      </c>
      <c r="D35" s="241">
        <v>0</v>
      </c>
      <c r="E35" s="288">
        <v>0</v>
      </c>
      <c r="F35" s="241">
        <f aca="true" t="shared" si="23" ref="F35:F40">SUM(B35:E35)</f>
        <v>268.342</v>
      </c>
      <c r="G35" s="243">
        <f aca="true" t="shared" si="24" ref="G35:G40">F35/$F$9</f>
        <v>0.00534769780873966</v>
      </c>
      <c r="H35" s="242"/>
      <c r="I35" s="240">
        <v>45.939</v>
      </c>
      <c r="J35" s="241"/>
      <c r="K35" s="240"/>
      <c r="L35" s="241">
        <f aca="true" t="shared" si="25" ref="L35:L40">SUM(H35:K35)</f>
        <v>45.939</v>
      </c>
      <c r="M35" s="401">
        <f aca="true" t="shared" si="26" ref="M35:M40">IF(ISERROR(F35/L35-1),"         /0",(F35/L35-1))</f>
        <v>4.841267768127299</v>
      </c>
      <c r="N35" s="406">
        <v>661.552</v>
      </c>
      <c r="O35" s="240">
        <v>1149.3440000000003</v>
      </c>
      <c r="P35" s="241"/>
      <c r="Q35" s="240"/>
      <c r="R35" s="241">
        <f aca="true" t="shared" si="27" ref="R35:R40">SUM(N35:Q35)</f>
        <v>1810.8960000000002</v>
      </c>
      <c r="S35" s="421">
        <f aca="true" t="shared" si="28" ref="S35:S40">R35/$R$9</f>
        <v>0.00475867855769051</v>
      </c>
      <c r="T35" s="242">
        <v>45.129</v>
      </c>
      <c r="U35" s="240">
        <v>254.611</v>
      </c>
      <c r="V35" s="241"/>
      <c r="W35" s="240"/>
      <c r="X35" s="241">
        <f aca="true" t="shared" si="29" ref="X35:X40">SUM(T35:W35)</f>
        <v>299.74</v>
      </c>
      <c r="Y35" s="239" t="str">
        <f aca="true" t="shared" si="30" ref="Y35:Y40">IF(ISERROR(R35/X35-1),"         /0",IF(R35/X35&gt;5,"  *  ",(R35/X35-1)))</f>
        <v>  *  </v>
      </c>
    </row>
    <row r="36" spans="1:25" ht="19.5" customHeight="1">
      <c r="A36" s="245" t="s">
        <v>181</v>
      </c>
      <c r="B36" s="242">
        <v>118.452</v>
      </c>
      <c r="C36" s="240">
        <v>104.809</v>
      </c>
      <c r="D36" s="241">
        <v>0</v>
      </c>
      <c r="E36" s="288">
        <v>0</v>
      </c>
      <c r="F36" s="241">
        <f t="shared" si="23"/>
        <v>223.261</v>
      </c>
      <c r="G36" s="243">
        <f t="shared" si="24"/>
        <v>0.004449293664342612</v>
      </c>
      <c r="H36" s="242">
        <v>113.892</v>
      </c>
      <c r="I36" s="240">
        <v>89.244</v>
      </c>
      <c r="J36" s="241"/>
      <c r="K36" s="240"/>
      <c r="L36" s="241">
        <f t="shared" si="25"/>
        <v>203.136</v>
      </c>
      <c r="M36" s="401">
        <f t="shared" si="26"/>
        <v>0.09907155797101441</v>
      </c>
      <c r="N36" s="406">
        <v>882.965</v>
      </c>
      <c r="O36" s="240">
        <v>653.706</v>
      </c>
      <c r="P36" s="241">
        <v>0</v>
      </c>
      <c r="Q36" s="240">
        <v>0</v>
      </c>
      <c r="R36" s="241">
        <f t="shared" si="27"/>
        <v>1536.671</v>
      </c>
      <c r="S36" s="421">
        <f t="shared" si="28"/>
        <v>0.004038069186703617</v>
      </c>
      <c r="T36" s="242">
        <v>1970.907</v>
      </c>
      <c r="U36" s="240">
        <v>1644.1799999999998</v>
      </c>
      <c r="V36" s="241"/>
      <c r="W36" s="240">
        <v>0</v>
      </c>
      <c r="X36" s="241">
        <f t="shared" si="29"/>
        <v>3615.0869999999995</v>
      </c>
      <c r="Y36" s="239">
        <f t="shared" si="30"/>
        <v>-0.5749283488889755</v>
      </c>
    </row>
    <row r="37" spans="1:25" ht="19.5" customHeight="1">
      <c r="A37" s="245" t="s">
        <v>215</v>
      </c>
      <c r="B37" s="242">
        <v>218.423</v>
      </c>
      <c r="C37" s="240">
        <v>0</v>
      </c>
      <c r="D37" s="241">
        <v>0</v>
      </c>
      <c r="E37" s="288">
        <v>0</v>
      </c>
      <c r="F37" s="241">
        <f t="shared" si="23"/>
        <v>218.423</v>
      </c>
      <c r="G37" s="243">
        <f t="shared" si="24"/>
        <v>0.004352878783337468</v>
      </c>
      <c r="H37" s="242"/>
      <c r="I37" s="240"/>
      <c r="J37" s="241"/>
      <c r="K37" s="240"/>
      <c r="L37" s="241">
        <f t="shared" si="25"/>
        <v>0</v>
      </c>
      <c r="M37" s="401" t="str">
        <f t="shared" si="26"/>
        <v>         /0</v>
      </c>
      <c r="N37" s="406">
        <v>371.485</v>
      </c>
      <c r="O37" s="240">
        <v>0</v>
      </c>
      <c r="P37" s="241"/>
      <c r="Q37" s="240"/>
      <c r="R37" s="241">
        <f t="shared" si="27"/>
        <v>371.485</v>
      </c>
      <c r="S37" s="421">
        <f t="shared" si="28"/>
        <v>0.0009761895238620323</v>
      </c>
      <c r="T37" s="242"/>
      <c r="U37" s="240"/>
      <c r="V37" s="241"/>
      <c r="W37" s="240"/>
      <c r="X37" s="241">
        <f t="shared" si="29"/>
        <v>0</v>
      </c>
      <c r="Y37" s="239" t="str">
        <f t="shared" si="30"/>
        <v>         /0</v>
      </c>
    </row>
    <row r="38" spans="1:25" ht="19.5" customHeight="1">
      <c r="A38" s="245" t="s">
        <v>183</v>
      </c>
      <c r="B38" s="242">
        <v>78.75099999999999</v>
      </c>
      <c r="C38" s="240">
        <v>48.305</v>
      </c>
      <c r="D38" s="241">
        <v>0</v>
      </c>
      <c r="E38" s="288">
        <v>0</v>
      </c>
      <c r="F38" s="241">
        <f t="shared" si="23"/>
        <v>127.05599999999998</v>
      </c>
      <c r="G38" s="243">
        <f t="shared" si="24"/>
        <v>0.0025320564532843393</v>
      </c>
      <c r="H38" s="242">
        <v>85.791</v>
      </c>
      <c r="I38" s="240">
        <v>25.875</v>
      </c>
      <c r="J38" s="241"/>
      <c r="K38" s="240"/>
      <c r="L38" s="241">
        <f t="shared" si="25"/>
        <v>111.666</v>
      </c>
      <c r="M38" s="401">
        <f t="shared" si="26"/>
        <v>0.13782171833861678</v>
      </c>
      <c r="N38" s="406">
        <v>1065.6689999999999</v>
      </c>
      <c r="O38" s="240">
        <v>895.056</v>
      </c>
      <c r="P38" s="241"/>
      <c r="Q38" s="240"/>
      <c r="R38" s="241">
        <f t="shared" si="27"/>
        <v>1960.725</v>
      </c>
      <c r="S38" s="421">
        <f t="shared" si="28"/>
        <v>0.005152399704360561</v>
      </c>
      <c r="T38" s="242">
        <v>453.802</v>
      </c>
      <c r="U38" s="240">
        <v>288.609</v>
      </c>
      <c r="V38" s="241"/>
      <c r="W38" s="240"/>
      <c r="X38" s="241">
        <f t="shared" si="29"/>
        <v>742.4110000000001</v>
      </c>
      <c r="Y38" s="239">
        <f t="shared" si="30"/>
        <v>1.6410236378501932</v>
      </c>
    </row>
    <row r="39" spans="1:25" ht="19.5" customHeight="1">
      <c r="A39" s="245" t="s">
        <v>198</v>
      </c>
      <c r="B39" s="242">
        <v>42.49</v>
      </c>
      <c r="C39" s="240">
        <v>44.706</v>
      </c>
      <c r="D39" s="241">
        <v>0</v>
      </c>
      <c r="E39" s="288">
        <v>0</v>
      </c>
      <c r="F39" s="241">
        <f t="shared" si="23"/>
        <v>87.196</v>
      </c>
      <c r="G39" s="243">
        <f t="shared" si="24"/>
        <v>0.0017376998685664688</v>
      </c>
      <c r="H39" s="242">
        <v>59.6</v>
      </c>
      <c r="I39" s="240">
        <v>53.138000000000005</v>
      </c>
      <c r="J39" s="241"/>
      <c r="K39" s="240"/>
      <c r="L39" s="241">
        <f t="shared" si="25"/>
        <v>112.738</v>
      </c>
      <c r="M39" s="401">
        <f t="shared" si="26"/>
        <v>-0.22656069825613367</v>
      </c>
      <c r="N39" s="406">
        <v>340.62300000000005</v>
      </c>
      <c r="O39" s="240">
        <v>589.024</v>
      </c>
      <c r="P39" s="241"/>
      <c r="Q39" s="240"/>
      <c r="R39" s="241">
        <f t="shared" si="27"/>
        <v>929.647</v>
      </c>
      <c r="S39" s="421">
        <f t="shared" si="28"/>
        <v>0.0024429294918765676</v>
      </c>
      <c r="T39" s="242">
        <v>470.879</v>
      </c>
      <c r="U39" s="240">
        <v>393.53200000000004</v>
      </c>
      <c r="V39" s="241"/>
      <c r="W39" s="240"/>
      <c r="X39" s="241">
        <f t="shared" si="29"/>
        <v>864.4110000000001</v>
      </c>
      <c r="Y39" s="239">
        <f t="shared" si="30"/>
        <v>0.07546872957424178</v>
      </c>
    </row>
    <row r="40" spans="1:25" ht="19.5" customHeight="1">
      <c r="A40" s="245" t="s">
        <v>172</v>
      </c>
      <c r="B40" s="242">
        <v>49.379</v>
      </c>
      <c r="C40" s="240">
        <v>33.481</v>
      </c>
      <c r="D40" s="241">
        <v>0</v>
      </c>
      <c r="E40" s="288">
        <v>0</v>
      </c>
      <c r="F40" s="241">
        <f t="shared" si="23"/>
        <v>82.86</v>
      </c>
      <c r="G40" s="243">
        <f t="shared" si="24"/>
        <v>0.0016512891773638426</v>
      </c>
      <c r="H40" s="242">
        <v>113.402</v>
      </c>
      <c r="I40" s="240">
        <v>62.205</v>
      </c>
      <c r="J40" s="241"/>
      <c r="K40" s="240"/>
      <c r="L40" s="241">
        <f t="shared" si="25"/>
        <v>175.607</v>
      </c>
      <c r="M40" s="401">
        <f t="shared" si="26"/>
        <v>-0.5281509279242855</v>
      </c>
      <c r="N40" s="406">
        <v>675.3280000000001</v>
      </c>
      <c r="O40" s="240">
        <v>378.899</v>
      </c>
      <c r="P40" s="241"/>
      <c r="Q40" s="240"/>
      <c r="R40" s="241">
        <f t="shared" si="27"/>
        <v>1054.227</v>
      </c>
      <c r="S40" s="421">
        <f t="shared" si="28"/>
        <v>0.0027703012320080185</v>
      </c>
      <c r="T40" s="242">
        <v>1191.655</v>
      </c>
      <c r="U40" s="240">
        <v>1059.9709999999998</v>
      </c>
      <c r="V40" s="241"/>
      <c r="W40" s="240"/>
      <c r="X40" s="241">
        <f t="shared" si="29"/>
        <v>2251.6259999999997</v>
      </c>
      <c r="Y40" s="239">
        <f t="shared" si="30"/>
        <v>-0.5317930242411484</v>
      </c>
    </row>
    <row r="41" spans="1:25" ht="19.5" customHeight="1">
      <c r="A41" s="245" t="s">
        <v>212</v>
      </c>
      <c r="B41" s="242">
        <v>0</v>
      </c>
      <c r="C41" s="240">
        <v>0</v>
      </c>
      <c r="D41" s="241">
        <v>0</v>
      </c>
      <c r="E41" s="288">
        <v>56.754000000000005</v>
      </c>
      <c r="F41" s="241">
        <f>SUM(B41:E41)</f>
        <v>56.754000000000005</v>
      </c>
      <c r="G41" s="243">
        <f>F41/$F$9</f>
        <v>0.0011310314503030115</v>
      </c>
      <c r="H41" s="242"/>
      <c r="I41" s="240"/>
      <c r="J41" s="241">
        <v>26.976</v>
      </c>
      <c r="K41" s="240">
        <v>96.43799999999999</v>
      </c>
      <c r="L41" s="241">
        <f aca="true" t="shared" si="31" ref="L41:L54">SUM(H41:K41)</f>
        <v>123.41399999999999</v>
      </c>
      <c r="M41" s="401">
        <f>IF(ISERROR(F41/L41-1),"         /0",(F41/L41-1))</f>
        <v>-0.5401332101706451</v>
      </c>
      <c r="N41" s="406"/>
      <c r="O41" s="240"/>
      <c r="P41" s="241"/>
      <c r="Q41" s="240">
        <v>405.48800000000006</v>
      </c>
      <c r="R41" s="241">
        <f>SUM(N41:Q41)</f>
        <v>405.48800000000006</v>
      </c>
      <c r="S41" s="421">
        <f>R41/$R$9</f>
        <v>0.0010655427208414007</v>
      </c>
      <c r="T41" s="242"/>
      <c r="U41" s="240"/>
      <c r="V41" s="241">
        <v>154.70499999999998</v>
      </c>
      <c r="W41" s="240">
        <v>864.7889999999999</v>
      </c>
      <c r="X41" s="241">
        <f>SUM(T41:W41)</f>
        <v>1019.4939999999999</v>
      </c>
      <c r="Y41" s="239">
        <f>IF(ISERROR(R41/X41-1),"         /0",IF(R41/X41&gt;5,"  *  ",(R41/X41-1)))</f>
        <v>-0.6022654375602013</v>
      </c>
    </row>
    <row r="42" spans="1:25" ht="19.5" customHeight="1" thickBot="1">
      <c r="A42" s="245" t="s">
        <v>170</v>
      </c>
      <c r="B42" s="242">
        <v>42.117999999999995</v>
      </c>
      <c r="C42" s="240">
        <v>48.662</v>
      </c>
      <c r="D42" s="241">
        <v>22.369999999999997</v>
      </c>
      <c r="E42" s="288">
        <v>1.9900000000000002</v>
      </c>
      <c r="F42" s="241">
        <f>SUM(B42:E42)</f>
        <v>115.14</v>
      </c>
      <c r="G42" s="243">
        <f>F42/$F$9</f>
        <v>0.002294586481796679</v>
      </c>
      <c r="H42" s="242">
        <v>33.112</v>
      </c>
      <c r="I42" s="240">
        <v>442.112</v>
      </c>
      <c r="J42" s="241">
        <v>61.646</v>
      </c>
      <c r="K42" s="240">
        <v>147.01200000000003</v>
      </c>
      <c r="L42" s="241">
        <f t="shared" si="31"/>
        <v>683.8820000000001</v>
      </c>
      <c r="M42" s="401">
        <f>IF(ISERROR(F42/L42-1),"         /0",(F42/L42-1))</f>
        <v>-0.8316376216949708</v>
      </c>
      <c r="N42" s="406">
        <v>1531.937</v>
      </c>
      <c r="O42" s="240">
        <v>1334.8700000000001</v>
      </c>
      <c r="P42" s="241">
        <v>177.665</v>
      </c>
      <c r="Q42" s="240">
        <v>338.044</v>
      </c>
      <c r="R42" s="241">
        <f>SUM(N42:Q42)</f>
        <v>3382.5159999999996</v>
      </c>
      <c r="S42" s="421">
        <f>R42/$R$9</f>
        <v>0.008888586843333393</v>
      </c>
      <c r="T42" s="242">
        <v>399.027</v>
      </c>
      <c r="U42" s="240">
        <v>2247</v>
      </c>
      <c r="V42" s="241">
        <v>504.88300000000004</v>
      </c>
      <c r="W42" s="240">
        <v>1291.023</v>
      </c>
      <c r="X42" s="241">
        <f>SUM(T42:W42)</f>
        <v>4441.933</v>
      </c>
      <c r="Y42" s="239">
        <f>IF(ISERROR(R42/X42-1),"         /0",IF(R42/X42&gt;5,"  *  ",(R42/X42-1)))</f>
        <v>-0.23850359742031235</v>
      </c>
    </row>
    <row r="43" spans="1:25" s="231" customFormat="1" ht="19.5" customHeight="1">
      <c r="A43" s="238" t="s">
        <v>59</v>
      </c>
      <c r="B43" s="235">
        <f>SUM(B44:B51)</f>
        <v>3070.1020000000003</v>
      </c>
      <c r="C43" s="234">
        <f>SUM(C44:C51)</f>
        <v>2364.5339999999997</v>
      </c>
      <c r="D43" s="233">
        <f>SUM(D44:D51)</f>
        <v>0</v>
      </c>
      <c r="E43" s="234">
        <f>SUM(E44:E51)</f>
        <v>0</v>
      </c>
      <c r="F43" s="233">
        <f aca="true" t="shared" si="32" ref="F43:F66">SUM(B43:E43)</f>
        <v>5434.636</v>
      </c>
      <c r="G43" s="236">
        <f aca="true" t="shared" si="33" ref="G43:G66">F43/$F$9</f>
        <v>0.10830503994342172</v>
      </c>
      <c r="H43" s="235">
        <f>SUM(H44:H51)</f>
        <v>2253.98</v>
      </c>
      <c r="I43" s="234">
        <f>SUM(I44:I51)</f>
        <v>1821.665</v>
      </c>
      <c r="J43" s="233">
        <f>SUM(J44:J51)</f>
        <v>0</v>
      </c>
      <c r="K43" s="234">
        <f>SUM(K44:K51)</f>
        <v>0</v>
      </c>
      <c r="L43" s="233">
        <f t="shared" si="31"/>
        <v>4075.645</v>
      </c>
      <c r="M43" s="399">
        <f>IF(ISERROR(F43/L43-1),"         /0",(F43/L43-1))</f>
        <v>0.33344194599873167</v>
      </c>
      <c r="N43" s="404">
        <f>SUM(N44:N51)</f>
        <v>18712.487000000005</v>
      </c>
      <c r="O43" s="234">
        <f>SUM(O44:O51)</f>
        <v>12012.928</v>
      </c>
      <c r="P43" s="233">
        <f>SUM(P44:P51)</f>
        <v>184.853</v>
      </c>
      <c r="Q43" s="234">
        <f>SUM(Q44:Q51)</f>
        <v>8.052999999999999</v>
      </c>
      <c r="R43" s="233">
        <f aca="true" t="shared" si="34" ref="R43:R66">SUM(N43:Q43)</f>
        <v>30918.321000000004</v>
      </c>
      <c r="S43" s="419">
        <f aca="true" t="shared" si="35" ref="S43:S66">R43/$R$9</f>
        <v>0.08124726719949252</v>
      </c>
      <c r="T43" s="235">
        <f>SUM(T44:T51)</f>
        <v>15549.985999999995</v>
      </c>
      <c r="U43" s="234">
        <f>SUM(U44:U51)</f>
        <v>11665.297999999999</v>
      </c>
      <c r="V43" s="233">
        <f>SUM(V44:V51)</f>
        <v>1451.2810000000002</v>
      </c>
      <c r="W43" s="234">
        <f>SUM(W44:W51)</f>
        <v>283.258</v>
      </c>
      <c r="X43" s="233">
        <f aca="true" t="shared" si="36" ref="X43:X66">SUM(T43:W43)</f>
        <v>28949.822999999993</v>
      </c>
      <c r="Y43" s="232">
        <f aca="true" t="shared" si="37" ref="Y43:Y66">IF(ISERROR(R43/X43-1),"         /0",IF(R43/X43&gt;5,"  *  ",(R43/X43-1)))</f>
        <v>0.06799689241623375</v>
      </c>
    </row>
    <row r="44" spans="1:25" ht="19.5" customHeight="1">
      <c r="A44" s="245" t="s">
        <v>208</v>
      </c>
      <c r="B44" s="242">
        <v>1187.608</v>
      </c>
      <c r="C44" s="240">
        <v>823.536</v>
      </c>
      <c r="D44" s="241">
        <v>0</v>
      </c>
      <c r="E44" s="240">
        <v>0</v>
      </c>
      <c r="F44" s="241">
        <f t="shared" si="32"/>
        <v>2011.1439999999998</v>
      </c>
      <c r="G44" s="243">
        <f t="shared" si="33"/>
        <v>0.040079414932660234</v>
      </c>
      <c r="H44" s="242">
        <v>318.325</v>
      </c>
      <c r="I44" s="240">
        <v>363.989</v>
      </c>
      <c r="J44" s="241"/>
      <c r="K44" s="240"/>
      <c r="L44" s="241">
        <f t="shared" si="31"/>
        <v>682.314</v>
      </c>
      <c r="M44" s="401">
        <f>IF(ISERROR(F44/L44-1),"         /0",(F44/L44-1))</f>
        <v>1.9475344196367068</v>
      </c>
      <c r="N44" s="406">
        <v>4965.665</v>
      </c>
      <c r="O44" s="240">
        <v>3327.163</v>
      </c>
      <c r="P44" s="241">
        <v>184.829</v>
      </c>
      <c r="Q44" s="240">
        <v>8.03</v>
      </c>
      <c r="R44" s="241">
        <f t="shared" si="34"/>
        <v>8485.687</v>
      </c>
      <c r="S44" s="421">
        <f t="shared" si="35"/>
        <v>0.022298716643127547</v>
      </c>
      <c r="T44" s="242">
        <v>2321.979</v>
      </c>
      <c r="U44" s="240">
        <v>1644.187</v>
      </c>
      <c r="V44" s="241">
        <v>100.69</v>
      </c>
      <c r="W44" s="240">
        <v>11.317</v>
      </c>
      <c r="X44" s="224">
        <f t="shared" si="36"/>
        <v>4078.173</v>
      </c>
      <c r="Y44" s="239">
        <f t="shared" si="37"/>
        <v>1.0807569958410297</v>
      </c>
    </row>
    <row r="45" spans="1:25" ht="19.5" customHeight="1">
      <c r="A45" s="245" t="s">
        <v>209</v>
      </c>
      <c r="B45" s="242">
        <v>1321.26</v>
      </c>
      <c r="C45" s="240">
        <v>0</v>
      </c>
      <c r="D45" s="241">
        <v>0</v>
      </c>
      <c r="E45" s="240">
        <v>0</v>
      </c>
      <c r="F45" s="241">
        <f t="shared" si="32"/>
        <v>1321.26</v>
      </c>
      <c r="G45" s="243">
        <f t="shared" si="33"/>
        <v>0.02633094784556783</v>
      </c>
      <c r="H45" s="242">
        <v>1373.934</v>
      </c>
      <c r="I45" s="240"/>
      <c r="J45" s="241"/>
      <c r="K45" s="240"/>
      <c r="L45" s="241">
        <f t="shared" si="31"/>
        <v>1373.934</v>
      </c>
      <c r="M45" s="401">
        <f>IF(ISERROR(F45/L45-1),"         /0",(F45/L45-1))</f>
        <v>-0.03833808610893974</v>
      </c>
      <c r="N45" s="406">
        <v>9841.822</v>
      </c>
      <c r="O45" s="240"/>
      <c r="P45" s="241"/>
      <c r="Q45" s="240"/>
      <c r="R45" s="241">
        <f t="shared" si="34"/>
        <v>9841.822</v>
      </c>
      <c r="S45" s="421">
        <f t="shared" si="35"/>
        <v>0.02586237272599129</v>
      </c>
      <c r="T45" s="242">
        <v>9670.452999999998</v>
      </c>
      <c r="U45" s="240">
        <v>204.65699999999998</v>
      </c>
      <c r="V45" s="241"/>
      <c r="W45" s="240"/>
      <c r="X45" s="224">
        <f t="shared" si="36"/>
        <v>9875.109999999997</v>
      </c>
      <c r="Y45" s="239">
        <f t="shared" si="37"/>
        <v>-0.0033708991596039795</v>
      </c>
    </row>
    <row r="46" spans="1:25" ht="19.5" customHeight="1">
      <c r="A46" s="245" t="s">
        <v>187</v>
      </c>
      <c r="B46" s="242">
        <v>226.28</v>
      </c>
      <c r="C46" s="240">
        <v>438.233</v>
      </c>
      <c r="D46" s="241">
        <v>0</v>
      </c>
      <c r="E46" s="240">
        <v>0</v>
      </c>
      <c r="F46" s="241">
        <f t="shared" si="32"/>
        <v>664.513</v>
      </c>
      <c r="G46" s="243">
        <f t="shared" si="33"/>
        <v>0.013242856928766342</v>
      </c>
      <c r="H46" s="242">
        <v>220.438</v>
      </c>
      <c r="I46" s="240">
        <v>367.94000000000005</v>
      </c>
      <c r="J46" s="241"/>
      <c r="K46" s="240"/>
      <c r="L46" s="241">
        <f t="shared" si="31"/>
        <v>588.378</v>
      </c>
      <c r="M46" s="401">
        <f>IF(ISERROR(F46/L46-1),"         /0",(F46/L46-1))</f>
        <v>0.12939810801899454</v>
      </c>
      <c r="N46" s="406">
        <v>1677.1119999999999</v>
      </c>
      <c r="O46" s="240">
        <v>2614.541</v>
      </c>
      <c r="P46" s="241"/>
      <c r="Q46" s="240"/>
      <c r="R46" s="241">
        <f t="shared" si="34"/>
        <v>4291.653</v>
      </c>
      <c r="S46" s="421">
        <f t="shared" si="35"/>
        <v>0.011277620088700924</v>
      </c>
      <c r="T46" s="242">
        <v>1563.8809999999999</v>
      </c>
      <c r="U46" s="240">
        <v>2769.762</v>
      </c>
      <c r="V46" s="241"/>
      <c r="W46" s="240"/>
      <c r="X46" s="224">
        <f t="shared" si="36"/>
        <v>4333.643</v>
      </c>
      <c r="Y46" s="239">
        <f t="shared" si="37"/>
        <v>-0.009689307587173124</v>
      </c>
    </row>
    <row r="47" spans="1:25" ht="19.5" customHeight="1">
      <c r="A47" s="245" t="s">
        <v>159</v>
      </c>
      <c r="B47" s="242">
        <v>87.20599999999999</v>
      </c>
      <c r="C47" s="240">
        <v>550.871</v>
      </c>
      <c r="D47" s="241">
        <v>0</v>
      </c>
      <c r="E47" s="240">
        <v>0</v>
      </c>
      <c r="F47" s="241">
        <f t="shared" si="32"/>
        <v>638.077</v>
      </c>
      <c r="G47" s="243">
        <f t="shared" si="33"/>
        <v>0.012716022742273576</v>
      </c>
      <c r="H47" s="242">
        <v>55.447</v>
      </c>
      <c r="I47" s="240">
        <v>559.8810000000001</v>
      </c>
      <c r="J47" s="241">
        <v>0</v>
      </c>
      <c r="K47" s="240"/>
      <c r="L47" s="241">
        <f t="shared" si="31"/>
        <v>615.3280000000001</v>
      </c>
      <c r="M47" s="401">
        <f>IF(ISERROR(F47/L47-1),"         /0",(F47/L47-1))</f>
        <v>0.03697052628841835</v>
      </c>
      <c r="N47" s="406">
        <v>545.007</v>
      </c>
      <c r="O47" s="240">
        <v>2027.9430000000002</v>
      </c>
      <c r="P47" s="241">
        <v>0</v>
      </c>
      <c r="Q47" s="240">
        <v>0</v>
      </c>
      <c r="R47" s="241">
        <f t="shared" si="34"/>
        <v>2572.9500000000003</v>
      </c>
      <c r="S47" s="421">
        <f t="shared" si="35"/>
        <v>0.006761206604360381</v>
      </c>
      <c r="T47" s="242">
        <v>448.211</v>
      </c>
      <c r="U47" s="240">
        <v>3144.4829999999993</v>
      </c>
      <c r="V47" s="241">
        <v>0</v>
      </c>
      <c r="W47" s="240">
        <v>0</v>
      </c>
      <c r="X47" s="224">
        <f t="shared" si="36"/>
        <v>3592.6939999999995</v>
      </c>
      <c r="Y47" s="239">
        <f t="shared" si="37"/>
        <v>-0.2838382561943765</v>
      </c>
    </row>
    <row r="48" spans="1:25" ht="19.5" customHeight="1">
      <c r="A48" s="245" t="s">
        <v>189</v>
      </c>
      <c r="B48" s="242">
        <v>171.614</v>
      </c>
      <c r="C48" s="240">
        <v>279.268</v>
      </c>
      <c r="D48" s="241">
        <v>0</v>
      </c>
      <c r="E48" s="240">
        <v>0</v>
      </c>
      <c r="F48" s="241">
        <f>SUM(B48:E48)</f>
        <v>450.88199999999995</v>
      </c>
      <c r="G48" s="243">
        <f>F48/$F$9</f>
        <v>0.008985476307846536</v>
      </c>
      <c r="H48" s="242">
        <v>247.977</v>
      </c>
      <c r="I48" s="240">
        <v>276.592</v>
      </c>
      <c r="J48" s="241"/>
      <c r="K48" s="240"/>
      <c r="L48" s="241">
        <f t="shared" si="31"/>
        <v>524.569</v>
      </c>
      <c r="M48" s="401">
        <f>IF(ISERROR(F48/L48-1),"         /0",(F48/L48-1))</f>
        <v>-0.14047151089751786</v>
      </c>
      <c r="N48" s="406">
        <v>992.0799999999999</v>
      </c>
      <c r="O48" s="240">
        <v>2250.404</v>
      </c>
      <c r="P48" s="241"/>
      <c r="Q48" s="240"/>
      <c r="R48" s="241">
        <f>SUM(N48:Q48)</f>
        <v>3242.484</v>
      </c>
      <c r="S48" s="421">
        <f>R48/$R$9</f>
        <v>0.008520610285988014</v>
      </c>
      <c r="T48" s="242">
        <v>997.211</v>
      </c>
      <c r="U48" s="240">
        <v>2181.802</v>
      </c>
      <c r="V48" s="241"/>
      <c r="W48" s="240"/>
      <c r="X48" s="224">
        <f>SUM(T48:W48)</f>
        <v>3179.013</v>
      </c>
      <c r="Y48" s="239">
        <f>IF(ISERROR(R48/X48-1),"         /0",IF(R48/X48&gt;5,"  *  ",(R48/X48-1)))</f>
        <v>0.019965630842025517</v>
      </c>
    </row>
    <row r="49" spans="1:25" ht="19.5" customHeight="1">
      <c r="A49" s="245" t="s">
        <v>191</v>
      </c>
      <c r="B49" s="242">
        <v>10.26</v>
      </c>
      <c r="C49" s="240">
        <v>226.07500000000002</v>
      </c>
      <c r="D49" s="241">
        <v>0</v>
      </c>
      <c r="E49" s="240">
        <v>0</v>
      </c>
      <c r="F49" s="241">
        <f>SUM(B49:E49)</f>
        <v>236.335</v>
      </c>
      <c r="G49" s="243">
        <f>F49/$F$9</f>
        <v>0.004709841029836878</v>
      </c>
      <c r="H49" s="242">
        <v>0.987</v>
      </c>
      <c r="I49" s="240">
        <v>253.26299999999998</v>
      </c>
      <c r="J49" s="241"/>
      <c r="K49" s="240"/>
      <c r="L49" s="241">
        <f t="shared" si="31"/>
        <v>254.24999999999997</v>
      </c>
      <c r="M49" s="401">
        <f>IF(ISERROR(F49/L49-1),"         /0",(F49/L49-1))</f>
        <v>-0.07046214355948854</v>
      </c>
      <c r="N49" s="406">
        <v>68.452</v>
      </c>
      <c r="O49" s="240">
        <v>1703.089</v>
      </c>
      <c r="P49" s="241"/>
      <c r="Q49" s="240"/>
      <c r="R49" s="241">
        <f>SUM(N49:Q49)</f>
        <v>1771.541</v>
      </c>
      <c r="S49" s="421">
        <f>R49/$R$9</f>
        <v>0.004655261357233989</v>
      </c>
      <c r="T49" s="242">
        <v>39.412000000000006</v>
      </c>
      <c r="U49" s="240">
        <v>1720.407</v>
      </c>
      <c r="V49" s="241"/>
      <c r="W49" s="240"/>
      <c r="X49" s="224">
        <f>SUM(T49:W49)</f>
        <v>1759.819</v>
      </c>
      <c r="Y49" s="239">
        <f>IF(ISERROR(R49/X49-1),"         /0",IF(R49/X49&gt;5,"  *  ",(R49/X49-1)))</f>
        <v>0.006660912287002274</v>
      </c>
    </row>
    <row r="50" spans="1:25" ht="19.5" customHeight="1">
      <c r="A50" s="245" t="s">
        <v>200</v>
      </c>
      <c r="B50" s="242">
        <v>19.139999999999997</v>
      </c>
      <c r="C50" s="240">
        <v>46.551</v>
      </c>
      <c r="D50" s="241">
        <v>0</v>
      </c>
      <c r="E50" s="240">
        <v>0</v>
      </c>
      <c r="F50" s="241">
        <f t="shared" si="32"/>
        <v>65.691</v>
      </c>
      <c r="G50" s="243">
        <f t="shared" si="33"/>
        <v>0.0013091339289187567</v>
      </c>
      <c r="H50" s="242"/>
      <c r="I50" s="240"/>
      <c r="J50" s="241"/>
      <c r="K50" s="240"/>
      <c r="L50" s="241">
        <f t="shared" si="31"/>
        <v>0</v>
      </c>
      <c r="M50" s="401" t="str">
        <f>IF(ISERROR(F50/L50-1),"         /0",(F50/L50-1))</f>
        <v>         /0</v>
      </c>
      <c r="N50" s="406">
        <v>34.396</v>
      </c>
      <c r="O50" s="240">
        <v>89.78800000000001</v>
      </c>
      <c r="P50" s="241"/>
      <c r="Q50" s="240"/>
      <c r="R50" s="241">
        <f t="shared" si="34"/>
        <v>124.18400000000001</v>
      </c>
      <c r="S50" s="421">
        <f t="shared" si="35"/>
        <v>0.0003263311300087019</v>
      </c>
      <c r="T50" s="242"/>
      <c r="U50" s="240"/>
      <c r="V50" s="241"/>
      <c r="W50" s="240"/>
      <c r="X50" s="224">
        <f t="shared" si="36"/>
        <v>0</v>
      </c>
      <c r="Y50" s="239" t="str">
        <f t="shared" si="37"/>
        <v>         /0</v>
      </c>
    </row>
    <row r="51" spans="1:25" ht="19.5" customHeight="1" thickBot="1">
      <c r="A51" s="245" t="s">
        <v>170</v>
      </c>
      <c r="B51" s="242">
        <v>46.734</v>
      </c>
      <c r="C51" s="240">
        <v>0</v>
      </c>
      <c r="D51" s="241">
        <v>0</v>
      </c>
      <c r="E51" s="240">
        <v>0</v>
      </c>
      <c r="F51" s="241">
        <f>SUM(B51:E51)</f>
        <v>46.734</v>
      </c>
      <c r="G51" s="243">
        <f>F51/$F$9</f>
        <v>0.0009313462275515546</v>
      </c>
      <c r="H51" s="242">
        <v>36.872</v>
      </c>
      <c r="I51" s="240"/>
      <c r="J51" s="241"/>
      <c r="K51" s="240"/>
      <c r="L51" s="241">
        <f t="shared" si="31"/>
        <v>36.872</v>
      </c>
      <c r="M51" s="401">
        <f aca="true" t="shared" si="38" ref="M51:M72">IF(ISERROR(F51/L51-1),"         /0",(F51/L51-1))</f>
        <v>0.2674658277283577</v>
      </c>
      <c r="N51" s="406">
        <v>587.953</v>
      </c>
      <c r="O51" s="240">
        <v>0</v>
      </c>
      <c r="P51" s="241">
        <v>0.024</v>
      </c>
      <c r="Q51" s="240">
        <v>0.023</v>
      </c>
      <c r="R51" s="241">
        <f>SUM(N51:Q51)</f>
        <v>588</v>
      </c>
      <c r="S51" s="421">
        <f>R51/$R$9</f>
        <v>0.0015451483640816586</v>
      </c>
      <c r="T51" s="242">
        <v>508.8389999999998</v>
      </c>
      <c r="U51" s="240">
        <v>0</v>
      </c>
      <c r="V51" s="241">
        <v>1350.5910000000001</v>
      </c>
      <c r="W51" s="240">
        <v>271.941</v>
      </c>
      <c r="X51" s="224">
        <f>SUM(T51:W51)</f>
        <v>2131.3709999999996</v>
      </c>
      <c r="Y51" s="239">
        <f>IF(ISERROR(R51/X51-1),"         /0",IF(R51/X51&gt;5,"  *  ",(R51/X51-1)))</f>
        <v>-0.7241212346419277</v>
      </c>
    </row>
    <row r="52" spans="1:25" s="231" customFormat="1" ht="19.5" customHeight="1">
      <c r="A52" s="238" t="s">
        <v>58</v>
      </c>
      <c r="B52" s="235">
        <f>SUM(B53:B64)</f>
        <v>2427.682</v>
      </c>
      <c r="C52" s="234">
        <f>SUM(C53:C64)</f>
        <v>2064.4150000000004</v>
      </c>
      <c r="D52" s="233">
        <f>SUM(D53:D64)</f>
        <v>70.559</v>
      </c>
      <c r="E52" s="234">
        <f>SUM(E53:E64)</f>
        <v>114.675</v>
      </c>
      <c r="F52" s="233">
        <f t="shared" si="32"/>
        <v>4677.331</v>
      </c>
      <c r="G52" s="236">
        <f t="shared" si="33"/>
        <v>0.09321296233705527</v>
      </c>
      <c r="H52" s="235">
        <f>SUM(H53:H64)</f>
        <v>2083.1240000000003</v>
      </c>
      <c r="I52" s="234">
        <f>SUM(I53:I64)</f>
        <v>1526.0130000000001</v>
      </c>
      <c r="J52" s="233">
        <f>SUM(J53:J64)</f>
        <v>120.867</v>
      </c>
      <c r="K52" s="234">
        <f>SUM(K53:K64)</f>
        <v>671.684</v>
      </c>
      <c r="L52" s="233">
        <f t="shared" si="31"/>
        <v>4401.688000000001</v>
      </c>
      <c r="M52" s="399">
        <f t="shared" si="38"/>
        <v>0.06262211224421166</v>
      </c>
      <c r="N52" s="404">
        <f>SUM(N53:N64)</f>
        <v>19156.025</v>
      </c>
      <c r="O52" s="234">
        <f>SUM(O53:O64)</f>
        <v>13617.52</v>
      </c>
      <c r="P52" s="233">
        <f>SUM(P53:P64)</f>
        <v>273.63700000000006</v>
      </c>
      <c r="Q52" s="234">
        <f>SUM(Q53:Q64)</f>
        <v>1352.2179999999998</v>
      </c>
      <c r="R52" s="233">
        <f t="shared" si="34"/>
        <v>34399.4</v>
      </c>
      <c r="S52" s="419">
        <f t="shared" si="35"/>
        <v>0.09039485822345342</v>
      </c>
      <c r="T52" s="235">
        <f>SUM(T53:T64)</f>
        <v>18325.971000000005</v>
      </c>
      <c r="U52" s="234">
        <f>SUM(U53:U64)</f>
        <v>14884.145</v>
      </c>
      <c r="V52" s="233">
        <f>SUM(V53:V64)</f>
        <v>555.974</v>
      </c>
      <c r="W52" s="234">
        <f>SUM(W53:W64)</f>
        <v>1227.5339999999999</v>
      </c>
      <c r="X52" s="233">
        <f t="shared" si="36"/>
        <v>34993.62400000001</v>
      </c>
      <c r="Y52" s="232">
        <f t="shared" si="37"/>
        <v>-0.01698092201024992</v>
      </c>
    </row>
    <row r="53" spans="1:25" s="215" customFormat="1" ht="19.5" customHeight="1">
      <c r="A53" s="230" t="s">
        <v>171</v>
      </c>
      <c r="B53" s="228">
        <v>350.234</v>
      </c>
      <c r="C53" s="225">
        <v>482.592</v>
      </c>
      <c r="D53" s="224">
        <v>0</v>
      </c>
      <c r="E53" s="225">
        <v>0</v>
      </c>
      <c r="F53" s="224">
        <f t="shared" si="32"/>
        <v>832.826</v>
      </c>
      <c r="G53" s="227">
        <f t="shared" si="33"/>
        <v>0.016597110311697073</v>
      </c>
      <c r="H53" s="228">
        <v>94.27</v>
      </c>
      <c r="I53" s="225">
        <v>101.898</v>
      </c>
      <c r="J53" s="224"/>
      <c r="K53" s="225"/>
      <c r="L53" s="224">
        <f t="shared" si="31"/>
        <v>196.168</v>
      </c>
      <c r="M53" s="400">
        <f t="shared" si="38"/>
        <v>3.2454732678112634</v>
      </c>
      <c r="N53" s="405">
        <v>2609.575</v>
      </c>
      <c r="O53" s="225">
        <v>2732.766</v>
      </c>
      <c r="P53" s="224"/>
      <c r="Q53" s="225"/>
      <c r="R53" s="224">
        <f t="shared" si="34"/>
        <v>5342.341</v>
      </c>
      <c r="S53" s="420">
        <f t="shared" si="35"/>
        <v>0.01403862152468771</v>
      </c>
      <c r="T53" s="228">
        <v>2017.267</v>
      </c>
      <c r="U53" s="225">
        <v>1885.117</v>
      </c>
      <c r="V53" s="224"/>
      <c r="W53" s="225"/>
      <c r="X53" s="224">
        <f t="shared" si="36"/>
        <v>3902.384</v>
      </c>
      <c r="Y53" s="223">
        <f t="shared" si="37"/>
        <v>0.36899418406799533</v>
      </c>
    </row>
    <row r="54" spans="1:25" s="215" customFormat="1" ht="19.5" customHeight="1">
      <c r="A54" s="230" t="s">
        <v>173</v>
      </c>
      <c r="B54" s="228">
        <v>411.11400000000003</v>
      </c>
      <c r="C54" s="225">
        <v>332.895</v>
      </c>
      <c r="D54" s="224">
        <v>0</v>
      </c>
      <c r="E54" s="225">
        <v>0</v>
      </c>
      <c r="F54" s="224">
        <f t="shared" si="32"/>
        <v>744.009</v>
      </c>
      <c r="G54" s="227">
        <f t="shared" si="33"/>
        <v>0.014827106077254347</v>
      </c>
      <c r="H54" s="228">
        <v>383.021</v>
      </c>
      <c r="I54" s="225">
        <v>415.937</v>
      </c>
      <c r="J54" s="224"/>
      <c r="K54" s="225"/>
      <c r="L54" s="224">
        <f t="shared" si="31"/>
        <v>798.9580000000001</v>
      </c>
      <c r="M54" s="400">
        <f t="shared" si="38"/>
        <v>-0.0687758305192514</v>
      </c>
      <c r="N54" s="405">
        <v>2869.921</v>
      </c>
      <c r="O54" s="225">
        <v>2729.654</v>
      </c>
      <c r="P54" s="224"/>
      <c r="Q54" s="225"/>
      <c r="R54" s="224">
        <f t="shared" si="34"/>
        <v>5599.575</v>
      </c>
      <c r="S54" s="420">
        <f t="shared" si="35"/>
        <v>0.014714581889119989</v>
      </c>
      <c r="T54" s="228">
        <v>3064.777</v>
      </c>
      <c r="U54" s="225">
        <v>3215.202</v>
      </c>
      <c r="V54" s="224"/>
      <c r="W54" s="225"/>
      <c r="X54" s="224">
        <f t="shared" si="36"/>
        <v>6279.979</v>
      </c>
      <c r="Y54" s="223">
        <f t="shared" si="37"/>
        <v>-0.1083449482872475</v>
      </c>
    </row>
    <row r="55" spans="1:25" s="215" customFormat="1" ht="19.5" customHeight="1">
      <c r="A55" s="230" t="s">
        <v>211</v>
      </c>
      <c r="B55" s="228">
        <v>418.387</v>
      </c>
      <c r="C55" s="225">
        <v>313.90099999999995</v>
      </c>
      <c r="D55" s="224">
        <v>0</v>
      </c>
      <c r="E55" s="225">
        <v>0</v>
      </c>
      <c r="F55" s="224">
        <f aca="true" t="shared" si="39" ref="F55:F61">SUM(B55:E55)</f>
        <v>732.288</v>
      </c>
      <c r="G55" s="227">
        <f aca="true" t="shared" si="40" ref="G55:G61">F55/$F$9</f>
        <v>0.014593522195431011</v>
      </c>
      <c r="H55" s="228">
        <v>355.906</v>
      </c>
      <c r="I55" s="225">
        <v>291.921</v>
      </c>
      <c r="J55" s="224"/>
      <c r="K55" s="225"/>
      <c r="L55" s="224">
        <f aca="true" t="shared" si="41" ref="L55:L61">SUM(H55:K55)</f>
        <v>647.827</v>
      </c>
      <c r="M55" s="400">
        <f t="shared" si="38"/>
        <v>0.13037585651724926</v>
      </c>
      <c r="N55" s="405">
        <v>3392.1580000000004</v>
      </c>
      <c r="O55" s="225">
        <v>2567.861</v>
      </c>
      <c r="P55" s="224"/>
      <c r="Q55" s="225"/>
      <c r="R55" s="224">
        <f t="shared" si="34"/>
        <v>5960.019</v>
      </c>
      <c r="S55" s="420">
        <f aca="true" t="shared" si="42" ref="S55:S61">R55/$R$9</f>
        <v>0.015661757836302047</v>
      </c>
      <c r="T55" s="228">
        <v>3074.255</v>
      </c>
      <c r="U55" s="225">
        <v>2400.9519999999998</v>
      </c>
      <c r="V55" s="224"/>
      <c r="W55" s="225"/>
      <c r="X55" s="224">
        <f aca="true" t="shared" si="43" ref="X55:X61">SUM(T55:W55)</f>
        <v>5475.207</v>
      </c>
      <c r="Y55" s="223">
        <f aca="true" t="shared" si="44" ref="Y55:Y61">IF(ISERROR(R55/X55-1),"         /0",IF(R55/X55&gt;5,"  *  ",(R55/X55-1)))</f>
        <v>0.08854678918988812</v>
      </c>
    </row>
    <row r="56" spans="1:25" s="215" customFormat="1" ht="19.5" customHeight="1">
      <c r="A56" s="230" t="s">
        <v>159</v>
      </c>
      <c r="B56" s="228">
        <v>340.30999999999995</v>
      </c>
      <c r="C56" s="225">
        <v>305.991</v>
      </c>
      <c r="D56" s="224">
        <v>0.99</v>
      </c>
      <c r="E56" s="225">
        <v>0</v>
      </c>
      <c r="F56" s="224">
        <f t="shared" si="39"/>
        <v>647.2909999999999</v>
      </c>
      <c r="G56" s="227">
        <f t="shared" si="40"/>
        <v>0.012899645461079155</v>
      </c>
      <c r="H56" s="228">
        <v>187.204</v>
      </c>
      <c r="I56" s="225">
        <v>105.956</v>
      </c>
      <c r="J56" s="224">
        <v>0</v>
      </c>
      <c r="K56" s="225">
        <v>0</v>
      </c>
      <c r="L56" s="224">
        <f t="shared" si="41"/>
        <v>293.16</v>
      </c>
      <c r="M56" s="400">
        <f t="shared" si="38"/>
        <v>1.2079785782507844</v>
      </c>
      <c r="N56" s="405">
        <v>2231.182</v>
      </c>
      <c r="O56" s="225">
        <v>1682.8529999999994</v>
      </c>
      <c r="P56" s="224">
        <v>13.232999999999999</v>
      </c>
      <c r="Q56" s="225">
        <v>0.049</v>
      </c>
      <c r="R56" s="224">
        <f aca="true" t="shared" si="45" ref="R56:R61">SUM(N56:Q56)</f>
        <v>3927.316999999999</v>
      </c>
      <c r="S56" s="420">
        <f t="shared" si="42"/>
        <v>0.010320216730918513</v>
      </c>
      <c r="T56" s="228">
        <v>1291.204</v>
      </c>
      <c r="U56" s="225">
        <v>806.7929999999999</v>
      </c>
      <c r="V56" s="224">
        <v>2.809</v>
      </c>
      <c r="W56" s="225">
        <v>0.589</v>
      </c>
      <c r="X56" s="224">
        <f t="shared" si="43"/>
        <v>2101.395</v>
      </c>
      <c r="Y56" s="223">
        <f t="shared" si="44"/>
        <v>0.8689094625237042</v>
      </c>
    </row>
    <row r="57" spans="1:25" s="215" customFormat="1" ht="19.5" customHeight="1">
      <c r="A57" s="230" t="s">
        <v>164</v>
      </c>
      <c r="B57" s="228">
        <v>294.421</v>
      </c>
      <c r="C57" s="225">
        <v>177.237</v>
      </c>
      <c r="D57" s="224">
        <v>0</v>
      </c>
      <c r="E57" s="225">
        <v>0</v>
      </c>
      <c r="F57" s="224">
        <f t="shared" si="39"/>
        <v>471.658</v>
      </c>
      <c r="G57" s="227">
        <f t="shared" si="40"/>
        <v>0.009399514250749159</v>
      </c>
      <c r="H57" s="228">
        <v>205.221</v>
      </c>
      <c r="I57" s="225">
        <v>173.319</v>
      </c>
      <c r="J57" s="224">
        <v>0</v>
      </c>
      <c r="K57" s="225">
        <v>0</v>
      </c>
      <c r="L57" s="224">
        <f t="shared" si="41"/>
        <v>378.53999999999996</v>
      </c>
      <c r="M57" s="400">
        <f t="shared" si="38"/>
        <v>0.2459924974903578</v>
      </c>
      <c r="N57" s="405">
        <v>1927.3810000000003</v>
      </c>
      <c r="O57" s="225">
        <v>1129.877</v>
      </c>
      <c r="P57" s="224">
        <v>0</v>
      </c>
      <c r="Q57" s="225">
        <v>0</v>
      </c>
      <c r="R57" s="224">
        <f t="shared" si="45"/>
        <v>3057.2580000000003</v>
      </c>
      <c r="S57" s="420">
        <f t="shared" si="42"/>
        <v>0.008033872784482251</v>
      </c>
      <c r="T57" s="228">
        <v>2202.8289999999993</v>
      </c>
      <c r="U57" s="225">
        <v>1342.0940000000005</v>
      </c>
      <c r="V57" s="224">
        <v>0</v>
      </c>
      <c r="W57" s="225">
        <v>0</v>
      </c>
      <c r="X57" s="224">
        <f t="shared" si="43"/>
        <v>3544.923</v>
      </c>
      <c r="Y57" s="223">
        <f t="shared" si="44"/>
        <v>-0.13756716295389193</v>
      </c>
    </row>
    <row r="58" spans="1:25" s="215" customFormat="1" ht="19.5" customHeight="1">
      <c r="A58" s="230" t="s">
        <v>172</v>
      </c>
      <c r="B58" s="228">
        <v>161.017</v>
      </c>
      <c r="C58" s="225">
        <v>210.939</v>
      </c>
      <c r="D58" s="224">
        <v>0</v>
      </c>
      <c r="E58" s="225">
        <v>0</v>
      </c>
      <c r="F58" s="224">
        <f t="shared" si="39"/>
        <v>371.956</v>
      </c>
      <c r="G58" s="227">
        <f t="shared" si="40"/>
        <v>0.007412586498377329</v>
      </c>
      <c r="H58" s="228">
        <v>194.16899999999998</v>
      </c>
      <c r="I58" s="225">
        <v>148.9</v>
      </c>
      <c r="J58" s="224"/>
      <c r="K58" s="225"/>
      <c r="L58" s="224">
        <f t="shared" si="41"/>
        <v>343.06899999999996</v>
      </c>
      <c r="M58" s="400">
        <f t="shared" si="38"/>
        <v>0.0842017203536316</v>
      </c>
      <c r="N58" s="405">
        <v>1169.571</v>
      </c>
      <c r="O58" s="225">
        <v>682.352</v>
      </c>
      <c r="P58" s="224"/>
      <c r="Q58" s="225"/>
      <c r="R58" s="224">
        <f t="shared" si="45"/>
        <v>1851.9229999999998</v>
      </c>
      <c r="S58" s="420">
        <f t="shared" si="42"/>
        <v>0.004866489445331968</v>
      </c>
      <c r="T58" s="228">
        <v>2262.77</v>
      </c>
      <c r="U58" s="225">
        <v>1772.727</v>
      </c>
      <c r="V58" s="224"/>
      <c r="W58" s="225"/>
      <c r="X58" s="224">
        <f t="shared" si="43"/>
        <v>4035.4970000000003</v>
      </c>
      <c r="Y58" s="223">
        <f t="shared" si="44"/>
        <v>-0.5410917168319045</v>
      </c>
    </row>
    <row r="59" spans="1:25" s="215" customFormat="1" ht="19.5" customHeight="1">
      <c r="A59" s="230" t="s">
        <v>213</v>
      </c>
      <c r="B59" s="228">
        <v>227.336</v>
      </c>
      <c r="C59" s="225">
        <v>96.66</v>
      </c>
      <c r="D59" s="224">
        <v>0</v>
      </c>
      <c r="E59" s="225">
        <v>0</v>
      </c>
      <c r="F59" s="224">
        <f t="shared" si="39"/>
        <v>323.996</v>
      </c>
      <c r="G59" s="227">
        <f t="shared" si="40"/>
        <v>0.0064568077276028904</v>
      </c>
      <c r="H59" s="228">
        <v>477.47</v>
      </c>
      <c r="I59" s="225">
        <v>152.961</v>
      </c>
      <c r="J59" s="224"/>
      <c r="K59" s="225"/>
      <c r="L59" s="224">
        <f t="shared" si="41"/>
        <v>630.431</v>
      </c>
      <c r="M59" s="400">
        <f t="shared" si="38"/>
        <v>-0.4860722267781883</v>
      </c>
      <c r="N59" s="405">
        <v>2833.8059999999996</v>
      </c>
      <c r="O59" s="225">
        <v>1020.294</v>
      </c>
      <c r="P59" s="224"/>
      <c r="Q59" s="225"/>
      <c r="R59" s="224">
        <f t="shared" si="45"/>
        <v>3854.0999999999995</v>
      </c>
      <c r="S59" s="420">
        <f t="shared" si="42"/>
        <v>0.010127816853753606</v>
      </c>
      <c r="T59" s="228">
        <v>2672.511</v>
      </c>
      <c r="U59" s="225">
        <v>1770.7179999999996</v>
      </c>
      <c r="V59" s="224"/>
      <c r="W59" s="225"/>
      <c r="X59" s="224">
        <f t="shared" si="43"/>
        <v>4443.228999999999</v>
      </c>
      <c r="Y59" s="223">
        <f t="shared" si="44"/>
        <v>-0.13259028512822546</v>
      </c>
    </row>
    <row r="60" spans="1:25" s="215" customFormat="1" ht="19.5" customHeight="1">
      <c r="A60" s="230" t="s">
        <v>216</v>
      </c>
      <c r="B60" s="228">
        <v>0</v>
      </c>
      <c r="C60" s="225">
        <v>0</v>
      </c>
      <c r="D60" s="224">
        <v>68.574</v>
      </c>
      <c r="E60" s="225">
        <v>113.245</v>
      </c>
      <c r="F60" s="224">
        <f t="shared" si="39"/>
        <v>181.81900000000002</v>
      </c>
      <c r="G60" s="227">
        <f t="shared" si="40"/>
        <v>0.003623409931681348</v>
      </c>
      <c r="H60" s="228"/>
      <c r="I60" s="225"/>
      <c r="J60" s="224"/>
      <c r="K60" s="225"/>
      <c r="L60" s="224">
        <f t="shared" si="41"/>
        <v>0</v>
      </c>
      <c r="M60" s="400" t="str">
        <f t="shared" si="38"/>
        <v>         /0</v>
      </c>
      <c r="N60" s="405"/>
      <c r="O60" s="225"/>
      <c r="P60" s="224">
        <v>245.699</v>
      </c>
      <c r="Q60" s="225">
        <v>265.086</v>
      </c>
      <c r="R60" s="224">
        <f t="shared" si="45"/>
        <v>510.785</v>
      </c>
      <c r="S60" s="420">
        <f t="shared" si="42"/>
        <v>0.00134224252916233</v>
      </c>
      <c r="T60" s="228"/>
      <c r="U60" s="225"/>
      <c r="V60" s="224"/>
      <c r="W60" s="225"/>
      <c r="X60" s="224">
        <f t="shared" si="43"/>
        <v>0</v>
      </c>
      <c r="Y60" s="223" t="str">
        <f t="shared" si="44"/>
        <v>         /0</v>
      </c>
    </row>
    <row r="61" spans="1:25" s="215" customFormat="1" ht="19.5" customHeight="1">
      <c r="A61" s="230" t="s">
        <v>184</v>
      </c>
      <c r="B61" s="228">
        <v>82.366</v>
      </c>
      <c r="C61" s="225">
        <v>42.4</v>
      </c>
      <c r="D61" s="224">
        <v>0.388</v>
      </c>
      <c r="E61" s="225">
        <v>0.463</v>
      </c>
      <c r="F61" s="224">
        <f t="shared" si="39"/>
        <v>125.61699999999999</v>
      </c>
      <c r="G61" s="227">
        <f t="shared" si="40"/>
        <v>0.002503379104428117</v>
      </c>
      <c r="H61" s="228">
        <v>72.603</v>
      </c>
      <c r="I61" s="225">
        <v>61.699</v>
      </c>
      <c r="J61" s="224">
        <v>0.426</v>
      </c>
      <c r="K61" s="225">
        <v>0.405</v>
      </c>
      <c r="L61" s="224">
        <f t="shared" si="41"/>
        <v>135.13299999999998</v>
      </c>
      <c r="M61" s="400">
        <f t="shared" si="38"/>
        <v>-0.07041951262829949</v>
      </c>
      <c r="N61" s="405">
        <v>689.2729999999999</v>
      </c>
      <c r="O61" s="225">
        <v>316.94800000000004</v>
      </c>
      <c r="P61" s="224">
        <v>1.249</v>
      </c>
      <c r="Q61" s="225">
        <v>1.363</v>
      </c>
      <c r="R61" s="224">
        <f t="shared" si="45"/>
        <v>1008.8330000000001</v>
      </c>
      <c r="S61" s="420">
        <f t="shared" si="42"/>
        <v>0.0026510147271795784</v>
      </c>
      <c r="T61" s="228">
        <v>507.8240000000002</v>
      </c>
      <c r="U61" s="225">
        <v>375.05100000000004</v>
      </c>
      <c r="V61" s="224">
        <v>0.426</v>
      </c>
      <c r="W61" s="225">
        <v>0.42300000000000004</v>
      </c>
      <c r="X61" s="224">
        <f t="shared" si="43"/>
        <v>883.7240000000003</v>
      </c>
      <c r="Y61" s="223">
        <f t="shared" si="44"/>
        <v>0.1415702187560819</v>
      </c>
    </row>
    <row r="62" spans="1:25" s="215" customFormat="1" ht="19.5" customHeight="1">
      <c r="A62" s="230" t="s">
        <v>188</v>
      </c>
      <c r="B62" s="228">
        <v>53.08</v>
      </c>
      <c r="C62" s="225">
        <v>64.19500000000001</v>
      </c>
      <c r="D62" s="224">
        <v>0</v>
      </c>
      <c r="E62" s="225">
        <v>0</v>
      </c>
      <c r="F62" s="224">
        <f t="shared" si="32"/>
        <v>117.275</v>
      </c>
      <c r="G62" s="227">
        <f t="shared" si="33"/>
        <v>0.002337134181454799</v>
      </c>
      <c r="H62" s="228">
        <v>29.457</v>
      </c>
      <c r="I62" s="225">
        <v>30.215</v>
      </c>
      <c r="J62" s="224">
        <v>1.83</v>
      </c>
      <c r="K62" s="225">
        <v>1.83</v>
      </c>
      <c r="L62" s="224">
        <f aca="true" t="shared" si="46" ref="L62:L72">SUM(H62:K62)</f>
        <v>63.331999999999994</v>
      </c>
      <c r="M62" s="400">
        <f t="shared" si="38"/>
        <v>0.8517495105160111</v>
      </c>
      <c r="N62" s="405">
        <v>469.17600000000004</v>
      </c>
      <c r="O62" s="225">
        <v>462.51200000000006</v>
      </c>
      <c r="P62" s="224">
        <v>2.683</v>
      </c>
      <c r="Q62" s="225">
        <v>4.268</v>
      </c>
      <c r="R62" s="224">
        <f t="shared" si="34"/>
        <v>938.6390000000001</v>
      </c>
      <c r="S62" s="420">
        <f t="shared" si="35"/>
        <v>0.0024665586995123202</v>
      </c>
      <c r="T62" s="228">
        <v>370.738</v>
      </c>
      <c r="U62" s="225">
        <v>215.75400000000002</v>
      </c>
      <c r="V62" s="224">
        <v>11.415000000000001</v>
      </c>
      <c r="W62" s="225">
        <v>11.561000000000002</v>
      </c>
      <c r="X62" s="224">
        <f t="shared" si="36"/>
        <v>609.468</v>
      </c>
      <c r="Y62" s="223">
        <f t="shared" si="37"/>
        <v>0.5400956243806077</v>
      </c>
    </row>
    <row r="63" spans="1:25" s="215" customFormat="1" ht="19.5" customHeight="1">
      <c r="A63" s="230" t="s">
        <v>192</v>
      </c>
      <c r="B63" s="228">
        <v>57.355000000000004</v>
      </c>
      <c r="C63" s="225">
        <v>14.862</v>
      </c>
      <c r="D63" s="224">
        <v>0</v>
      </c>
      <c r="E63" s="225">
        <v>0</v>
      </c>
      <c r="F63" s="224">
        <f>SUM(B63:E63)</f>
        <v>72.217</v>
      </c>
      <c r="G63" s="227">
        <f>F63/$F$9</f>
        <v>0.0014391883963514919</v>
      </c>
      <c r="H63" s="228">
        <v>63.099999999999994</v>
      </c>
      <c r="I63" s="225">
        <v>33.493</v>
      </c>
      <c r="J63" s="224"/>
      <c r="K63" s="225"/>
      <c r="L63" s="224">
        <f t="shared" si="46"/>
        <v>96.59299999999999</v>
      </c>
      <c r="M63" s="400">
        <f t="shared" si="38"/>
        <v>-0.25235783131282796</v>
      </c>
      <c r="N63" s="405">
        <v>464.263</v>
      </c>
      <c r="O63" s="225">
        <v>134.157</v>
      </c>
      <c r="P63" s="224"/>
      <c r="Q63" s="225"/>
      <c r="R63" s="224">
        <f>SUM(N63:Q63)</f>
        <v>598.42</v>
      </c>
      <c r="S63" s="420">
        <f>R63/$R$9</f>
        <v>0.0015725300748873233</v>
      </c>
      <c r="T63" s="228">
        <v>504.07899999999995</v>
      </c>
      <c r="U63" s="225">
        <v>141.416</v>
      </c>
      <c r="V63" s="224"/>
      <c r="W63" s="225"/>
      <c r="X63" s="224">
        <f>SUM(T63:W63)</f>
        <v>645.4949999999999</v>
      </c>
      <c r="Y63" s="223">
        <f>IF(ISERROR(R63/X63-1),"         /0",IF(R63/X63&gt;5,"  *  ",(R63/X63-1)))</f>
        <v>-0.07292852771903724</v>
      </c>
    </row>
    <row r="64" spans="1:25" s="215" customFormat="1" ht="19.5" customHeight="1" thickBot="1">
      <c r="A64" s="230" t="s">
        <v>170</v>
      </c>
      <c r="B64" s="228">
        <v>32.062</v>
      </c>
      <c r="C64" s="225">
        <v>22.743</v>
      </c>
      <c r="D64" s="224">
        <v>0.607</v>
      </c>
      <c r="E64" s="225">
        <v>0.9670000000000001</v>
      </c>
      <c r="F64" s="224">
        <f>SUM(B64:E64)</f>
        <v>56.37899999999999</v>
      </c>
      <c r="G64" s="227">
        <f>F64/$F$9</f>
        <v>0.0011235582009485403</v>
      </c>
      <c r="H64" s="228">
        <v>20.703</v>
      </c>
      <c r="I64" s="225">
        <v>9.714</v>
      </c>
      <c r="J64" s="224">
        <v>118.611</v>
      </c>
      <c r="K64" s="225">
        <v>669.449</v>
      </c>
      <c r="L64" s="224">
        <f t="shared" si="46"/>
        <v>818.477</v>
      </c>
      <c r="M64" s="400">
        <f t="shared" si="38"/>
        <v>-0.9311171847223563</v>
      </c>
      <c r="N64" s="405">
        <v>499.71900000000005</v>
      </c>
      <c r="O64" s="225">
        <v>158.246</v>
      </c>
      <c r="P64" s="224">
        <v>10.773000000000001</v>
      </c>
      <c r="Q64" s="225">
        <v>1081.452</v>
      </c>
      <c r="R64" s="224">
        <f>SUM(N64:Q64)</f>
        <v>1750.19</v>
      </c>
      <c r="S64" s="420">
        <f>R64/$R$9</f>
        <v>0.004599155128115779</v>
      </c>
      <c r="T64" s="228">
        <v>357.717</v>
      </c>
      <c r="U64" s="225">
        <v>958.3209999999999</v>
      </c>
      <c r="V64" s="224">
        <v>541.3240000000001</v>
      </c>
      <c r="W64" s="225">
        <v>1214.9609999999998</v>
      </c>
      <c r="X64" s="224">
        <f>SUM(T64:W64)</f>
        <v>3072.323</v>
      </c>
      <c r="Y64" s="223">
        <f>IF(ISERROR(R64/X64-1),"         /0",IF(R64/X64&gt;5,"  *  ",(R64/X64-1)))</f>
        <v>-0.43033658895890825</v>
      </c>
    </row>
    <row r="65" spans="1:25" s="231" customFormat="1" ht="19.5" customHeight="1">
      <c r="A65" s="238" t="s">
        <v>57</v>
      </c>
      <c r="B65" s="235">
        <f>SUM(B66:B71)</f>
        <v>416.461</v>
      </c>
      <c r="C65" s="234">
        <f>SUM(C66:C71)</f>
        <v>208.717</v>
      </c>
      <c r="D65" s="233">
        <f>SUM(D66:D71)</f>
        <v>0.1</v>
      </c>
      <c r="E65" s="234">
        <f>SUM(E66:E71)</f>
        <v>33.452000000000005</v>
      </c>
      <c r="F65" s="233">
        <f t="shared" si="32"/>
        <v>658.73</v>
      </c>
      <c r="G65" s="236">
        <f t="shared" si="33"/>
        <v>0.01312760945938793</v>
      </c>
      <c r="H65" s="235">
        <f>SUM(H66:H71)</f>
        <v>560.485</v>
      </c>
      <c r="I65" s="234">
        <f>SUM(I66:I71)</f>
        <v>112.80399999999999</v>
      </c>
      <c r="J65" s="233">
        <f>SUM(J66:J71)</f>
        <v>0.055</v>
      </c>
      <c r="K65" s="234">
        <f>SUM(K66:K71)</f>
        <v>0.04</v>
      </c>
      <c r="L65" s="233">
        <f t="shared" si="46"/>
        <v>673.3839999999999</v>
      </c>
      <c r="M65" s="399">
        <f t="shared" si="38"/>
        <v>-0.02176172882040539</v>
      </c>
      <c r="N65" s="404">
        <f>SUM(N66:N71)</f>
        <v>3393.212</v>
      </c>
      <c r="O65" s="234">
        <f>SUM(O66:O71)</f>
        <v>1443.8329999999999</v>
      </c>
      <c r="P65" s="233">
        <f>SUM(P66:P71)</f>
        <v>1.183</v>
      </c>
      <c r="Q65" s="234">
        <f>SUM(Q66:Q71)</f>
        <v>490.69100000000003</v>
      </c>
      <c r="R65" s="233">
        <f t="shared" si="34"/>
        <v>5328.919</v>
      </c>
      <c r="S65" s="419">
        <f t="shared" si="35"/>
        <v>0.014003351148254538</v>
      </c>
      <c r="T65" s="235">
        <f>SUM(T66:T71)</f>
        <v>4185.9710000000005</v>
      </c>
      <c r="U65" s="234">
        <f>SUM(U66:U71)</f>
        <v>1469.396</v>
      </c>
      <c r="V65" s="233">
        <f>SUM(V66:V71)</f>
        <v>0.43</v>
      </c>
      <c r="W65" s="234">
        <f>SUM(W66:W71)</f>
        <v>8.144</v>
      </c>
      <c r="X65" s="233">
        <f t="shared" si="36"/>
        <v>5663.941000000001</v>
      </c>
      <c r="Y65" s="232">
        <f t="shared" si="37"/>
        <v>-0.05914998055241061</v>
      </c>
    </row>
    <row r="66" spans="1:25" ht="19.5" customHeight="1">
      <c r="A66" s="230" t="s">
        <v>172</v>
      </c>
      <c r="B66" s="228">
        <v>179.39499999999998</v>
      </c>
      <c r="C66" s="225">
        <v>76.756</v>
      </c>
      <c r="D66" s="224">
        <v>0</v>
      </c>
      <c r="E66" s="225">
        <v>0</v>
      </c>
      <c r="F66" s="224">
        <f t="shared" si="32"/>
        <v>256.15099999999995</v>
      </c>
      <c r="G66" s="227">
        <f t="shared" si="33"/>
        <v>0.005104747454392053</v>
      </c>
      <c r="H66" s="228">
        <v>258.33</v>
      </c>
      <c r="I66" s="225">
        <v>71.847</v>
      </c>
      <c r="J66" s="224"/>
      <c r="K66" s="225"/>
      <c r="L66" s="224">
        <f t="shared" si="46"/>
        <v>330.17699999999996</v>
      </c>
      <c r="M66" s="400">
        <f t="shared" si="38"/>
        <v>-0.22420095887963132</v>
      </c>
      <c r="N66" s="405">
        <v>1756.3299999999997</v>
      </c>
      <c r="O66" s="225">
        <v>758.7349999999999</v>
      </c>
      <c r="P66" s="224"/>
      <c r="Q66" s="225"/>
      <c r="R66" s="224">
        <f t="shared" si="34"/>
        <v>2515.0649999999996</v>
      </c>
      <c r="S66" s="420">
        <f t="shared" si="35"/>
        <v>0.006609096208008565</v>
      </c>
      <c r="T66" s="228">
        <v>2215.6780000000003</v>
      </c>
      <c r="U66" s="225">
        <v>1011.4309999999998</v>
      </c>
      <c r="V66" s="224"/>
      <c r="W66" s="225"/>
      <c r="X66" s="224">
        <f t="shared" si="36"/>
        <v>3227.1090000000004</v>
      </c>
      <c r="Y66" s="223">
        <f t="shared" si="37"/>
        <v>-0.22064454593879557</v>
      </c>
    </row>
    <row r="67" spans="1:25" ht="19.5" customHeight="1">
      <c r="A67" s="230" t="s">
        <v>215</v>
      </c>
      <c r="B67" s="228">
        <v>66.829</v>
      </c>
      <c r="C67" s="225">
        <v>66.528</v>
      </c>
      <c r="D67" s="224">
        <v>0</v>
      </c>
      <c r="E67" s="225">
        <v>0</v>
      </c>
      <c r="F67" s="224">
        <f aca="true" t="shared" si="47" ref="F67:F72">SUM(B67:E67)</f>
        <v>133.357</v>
      </c>
      <c r="G67" s="227">
        <f aca="true" t="shared" si="48" ref="G67:G72">F67/$F$9</f>
        <v>0.0026576269711043924</v>
      </c>
      <c r="H67" s="228"/>
      <c r="I67" s="225"/>
      <c r="J67" s="224"/>
      <c r="K67" s="225"/>
      <c r="L67" s="224">
        <f t="shared" si="46"/>
        <v>0</v>
      </c>
      <c r="M67" s="400" t="str">
        <f>IF(ISERROR(F67/L67-1),"         /0",(F67/L67-1))</f>
        <v>         /0</v>
      </c>
      <c r="N67" s="405">
        <v>237.164</v>
      </c>
      <c r="O67" s="225">
        <v>221.21700000000004</v>
      </c>
      <c r="P67" s="224"/>
      <c r="Q67" s="225"/>
      <c r="R67" s="224">
        <f aca="true" t="shared" si="49" ref="R67:R72">SUM(N67:Q67)</f>
        <v>458.38100000000003</v>
      </c>
      <c r="S67" s="420">
        <f aca="true" t="shared" si="50" ref="S67:S72">R67/$R$9</f>
        <v>0.0012045351229185625</v>
      </c>
      <c r="T67" s="228"/>
      <c r="U67" s="225"/>
      <c r="V67" s="224"/>
      <c r="W67" s="225"/>
      <c r="X67" s="224">
        <f aca="true" t="shared" si="51" ref="X67:X72">SUM(T67:W67)</f>
        <v>0</v>
      </c>
      <c r="Y67" s="223" t="str">
        <f aca="true" t="shared" si="52" ref="Y67:Y72">IF(ISERROR(R67/X67-1),"         /0",IF(R67/X67&gt;5,"  *  ",(R67/X67-1)))</f>
        <v>         /0</v>
      </c>
    </row>
    <row r="68" spans="1:25" ht="19.5" customHeight="1">
      <c r="A68" s="230" t="s">
        <v>171</v>
      </c>
      <c r="B68" s="228">
        <v>64.19200000000001</v>
      </c>
      <c r="C68" s="225">
        <v>19.246</v>
      </c>
      <c r="D68" s="224">
        <v>0</v>
      </c>
      <c r="E68" s="225">
        <v>0</v>
      </c>
      <c r="F68" s="224">
        <f t="shared" si="47"/>
        <v>83.438</v>
      </c>
      <c r="G68" s="227">
        <f t="shared" si="48"/>
        <v>0.0016628079457022</v>
      </c>
      <c r="H68" s="228">
        <v>199.70999999999998</v>
      </c>
      <c r="I68" s="225">
        <v>26.827</v>
      </c>
      <c r="J68" s="224"/>
      <c r="K68" s="225"/>
      <c r="L68" s="224">
        <f t="shared" si="46"/>
        <v>226.53699999999998</v>
      </c>
      <c r="M68" s="400">
        <f>IF(ISERROR(F68/L68-1),"         /0",(F68/L68-1))</f>
        <v>-0.631680476037027</v>
      </c>
      <c r="N68" s="405">
        <v>756.229</v>
      </c>
      <c r="O68" s="225">
        <v>276.499</v>
      </c>
      <c r="P68" s="224"/>
      <c r="Q68" s="225"/>
      <c r="R68" s="224">
        <f t="shared" si="49"/>
        <v>1032.728</v>
      </c>
      <c r="S68" s="420">
        <f t="shared" si="50"/>
        <v>0.0027138060879954478</v>
      </c>
      <c r="T68" s="228">
        <v>1334.57</v>
      </c>
      <c r="U68" s="225">
        <v>277.749</v>
      </c>
      <c r="V68" s="224"/>
      <c r="W68" s="225"/>
      <c r="X68" s="224">
        <f t="shared" si="51"/>
        <v>1612.319</v>
      </c>
      <c r="Y68" s="223">
        <f t="shared" si="52"/>
        <v>-0.35947662962478266</v>
      </c>
    </row>
    <row r="69" spans="1:25" ht="19.5" customHeight="1">
      <c r="A69" s="230" t="s">
        <v>159</v>
      </c>
      <c r="B69" s="228">
        <v>79.516</v>
      </c>
      <c r="C69" s="225">
        <v>1.056</v>
      </c>
      <c r="D69" s="224">
        <v>0</v>
      </c>
      <c r="E69" s="225">
        <v>0</v>
      </c>
      <c r="F69" s="224">
        <f t="shared" si="47"/>
        <v>80.572</v>
      </c>
      <c r="G69" s="227">
        <f t="shared" si="48"/>
        <v>0.0016056923919690988</v>
      </c>
      <c r="H69" s="228">
        <v>47.146</v>
      </c>
      <c r="I69" s="225">
        <v>1.282</v>
      </c>
      <c r="J69" s="224"/>
      <c r="K69" s="225"/>
      <c r="L69" s="224">
        <f t="shared" si="46"/>
        <v>48.428</v>
      </c>
      <c r="M69" s="400">
        <f>IF(ISERROR(F69/L69-1),"         /0",(F69/L69-1))</f>
        <v>0.6637482448170482</v>
      </c>
      <c r="N69" s="405">
        <v>481.89099999999996</v>
      </c>
      <c r="O69" s="225">
        <v>23.118000000000002</v>
      </c>
      <c r="P69" s="224">
        <v>1.083</v>
      </c>
      <c r="Q69" s="225">
        <v>0</v>
      </c>
      <c r="R69" s="224">
        <f t="shared" si="49"/>
        <v>506.092</v>
      </c>
      <c r="S69" s="420">
        <f t="shared" si="50"/>
        <v>0.0013299102480864196</v>
      </c>
      <c r="T69" s="228">
        <v>279.825</v>
      </c>
      <c r="U69" s="225">
        <v>15.412999999999998</v>
      </c>
      <c r="V69" s="224">
        <v>0</v>
      </c>
      <c r="W69" s="225">
        <v>0</v>
      </c>
      <c r="X69" s="224">
        <f t="shared" si="51"/>
        <v>295.238</v>
      </c>
      <c r="Y69" s="223">
        <f t="shared" si="52"/>
        <v>0.7141831336074624</v>
      </c>
    </row>
    <row r="70" spans="1:25" ht="19.5" customHeight="1">
      <c r="A70" s="230" t="s">
        <v>203</v>
      </c>
      <c r="B70" s="228">
        <v>18.264</v>
      </c>
      <c r="C70" s="225">
        <v>44.848</v>
      </c>
      <c r="D70" s="224">
        <v>0</v>
      </c>
      <c r="E70" s="225">
        <v>0</v>
      </c>
      <c r="F70" s="224">
        <f t="shared" si="47"/>
        <v>63.111999999999995</v>
      </c>
      <c r="G70" s="227">
        <f t="shared" si="48"/>
        <v>0.0012577379020249435</v>
      </c>
      <c r="H70" s="228">
        <v>2.397</v>
      </c>
      <c r="I70" s="225">
        <v>12.848</v>
      </c>
      <c r="J70" s="224"/>
      <c r="K70" s="225"/>
      <c r="L70" s="224">
        <f t="shared" si="46"/>
        <v>15.245000000000001</v>
      </c>
      <c r="M70" s="400">
        <f t="shared" si="38"/>
        <v>3.1398491308625776</v>
      </c>
      <c r="N70" s="405">
        <v>106.105</v>
      </c>
      <c r="O70" s="225">
        <v>163.957</v>
      </c>
      <c r="P70" s="224">
        <v>0</v>
      </c>
      <c r="Q70" s="225">
        <v>0</v>
      </c>
      <c r="R70" s="224">
        <f t="shared" si="49"/>
        <v>270.062</v>
      </c>
      <c r="S70" s="420">
        <f t="shared" si="50"/>
        <v>0.0007096698256813281</v>
      </c>
      <c r="T70" s="228">
        <v>28.345999999999993</v>
      </c>
      <c r="U70" s="225">
        <v>106.747</v>
      </c>
      <c r="V70" s="224">
        <v>0</v>
      </c>
      <c r="W70" s="225">
        <v>0</v>
      </c>
      <c r="X70" s="224">
        <f t="shared" si="51"/>
        <v>135.093</v>
      </c>
      <c r="Y70" s="223">
        <f t="shared" si="52"/>
        <v>0.9990821138030841</v>
      </c>
    </row>
    <row r="71" spans="1:25" ht="19.5" customHeight="1" thickBot="1">
      <c r="A71" s="230" t="s">
        <v>170</v>
      </c>
      <c r="B71" s="228">
        <v>8.264999999999999</v>
      </c>
      <c r="C71" s="225">
        <v>0.283</v>
      </c>
      <c r="D71" s="224">
        <v>0.1</v>
      </c>
      <c r="E71" s="225">
        <v>33.452000000000005</v>
      </c>
      <c r="F71" s="224">
        <f t="shared" si="47"/>
        <v>42.1</v>
      </c>
      <c r="G71" s="227">
        <f t="shared" si="48"/>
        <v>0.0008389967941952423</v>
      </c>
      <c r="H71" s="228">
        <v>52.902</v>
      </c>
      <c r="I71" s="225">
        <v>0</v>
      </c>
      <c r="J71" s="224">
        <v>0.055</v>
      </c>
      <c r="K71" s="225">
        <v>0.04</v>
      </c>
      <c r="L71" s="224">
        <f t="shared" si="46"/>
        <v>52.997</v>
      </c>
      <c r="M71" s="400">
        <f t="shared" si="38"/>
        <v>-0.20561541219314294</v>
      </c>
      <c r="N71" s="405">
        <v>55.492999999999995</v>
      </c>
      <c r="O71" s="225">
        <v>0.307</v>
      </c>
      <c r="P71" s="224">
        <v>0.1</v>
      </c>
      <c r="Q71" s="225">
        <v>490.69100000000003</v>
      </c>
      <c r="R71" s="224">
        <f t="shared" si="49"/>
        <v>546.591</v>
      </c>
      <c r="S71" s="420">
        <f t="shared" si="50"/>
        <v>0.0014363336555642142</v>
      </c>
      <c r="T71" s="228">
        <v>327.552</v>
      </c>
      <c r="U71" s="225">
        <v>58.056000000000004</v>
      </c>
      <c r="V71" s="224">
        <v>0.43</v>
      </c>
      <c r="W71" s="225">
        <v>8.144</v>
      </c>
      <c r="X71" s="224">
        <f t="shared" si="51"/>
        <v>394.182</v>
      </c>
      <c r="Y71" s="223">
        <f t="shared" si="52"/>
        <v>0.3866462699971078</v>
      </c>
    </row>
    <row r="72" spans="1:25" s="325" customFormat="1" ht="19.5" customHeight="1" thickBot="1">
      <c r="A72" s="331" t="s">
        <v>56</v>
      </c>
      <c r="B72" s="329">
        <v>105.793</v>
      </c>
      <c r="C72" s="328">
        <v>23.625</v>
      </c>
      <c r="D72" s="327">
        <v>0.06</v>
      </c>
      <c r="E72" s="328">
        <v>0.06</v>
      </c>
      <c r="F72" s="327">
        <f t="shared" si="47"/>
        <v>129.538</v>
      </c>
      <c r="G72" s="330">
        <f t="shared" si="48"/>
        <v>0.002581519399678463</v>
      </c>
      <c r="H72" s="329">
        <v>74.566</v>
      </c>
      <c r="I72" s="328">
        <v>0</v>
      </c>
      <c r="J72" s="327">
        <v>0</v>
      </c>
      <c r="K72" s="328">
        <v>0</v>
      </c>
      <c r="L72" s="327">
        <f t="shared" si="46"/>
        <v>74.566</v>
      </c>
      <c r="M72" s="402">
        <f t="shared" si="38"/>
        <v>0.7372260815921468</v>
      </c>
      <c r="N72" s="407">
        <v>676.875</v>
      </c>
      <c r="O72" s="328">
        <v>85.961</v>
      </c>
      <c r="P72" s="327">
        <v>0.7899999999999999</v>
      </c>
      <c r="Q72" s="328">
        <v>65.979</v>
      </c>
      <c r="R72" s="327">
        <f t="shared" si="49"/>
        <v>829.605</v>
      </c>
      <c r="S72" s="422">
        <f t="shared" si="50"/>
        <v>0.002180038790108783</v>
      </c>
      <c r="T72" s="329">
        <v>609.8819999999998</v>
      </c>
      <c r="U72" s="328">
        <v>26.658</v>
      </c>
      <c r="V72" s="327">
        <v>0.15</v>
      </c>
      <c r="W72" s="328">
        <v>0</v>
      </c>
      <c r="X72" s="327">
        <f t="shared" si="51"/>
        <v>636.6899999999998</v>
      </c>
      <c r="Y72" s="326">
        <f t="shared" si="52"/>
        <v>0.3029967488102534</v>
      </c>
    </row>
    <row r="73" ht="15" thickTop="1">
      <c r="A73" s="116" t="s">
        <v>43</v>
      </c>
    </row>
    <row r="74" ht="14.25">
      <c r="A74" s="116" t="s">
        <v>55</v>
      </c>
    </row>
    <row r="75" ht="14.25">
      <c r="A75" s="123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3:Y65536 M73:M65536 Y3 M3">
    <cfRule type="cellIs" priority="4" dxfId="93" operator="lessThan" stopIfTrue="1">
      <formula>0</formula>
    </cfRule>
  </conditionalFormatting>
  <conditionalFormatting sqref="Y9:Y72 M9:M72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8"/>
  <sheetViews>
    <sheetView showGridLines="0" zoomScale="75" zoomScaleNormal="75" zoomScalePageLayoutView="0" workbookViewId="0" topLeftCell="A1">
      <selection activeCell="U10" sqref="U10:X65"/>
    </sheetView>
  </sheetViews>
  <sheetFormatPr defaultColWidth="8.00390625" defaultRowHeight="15"/>
  <cols>
    <col min="1" max="1" width="25.28125" style="123" customWidth="1"/>
    <col min="2" max="2" width="39.421875" style="123" customWidth="1"/>
    <col min="3" max="3" width="12.28125" style="123" customWidth="1"/>
    <col min="4" max="4" width="12.28125" style="123" bestFit="1" customWidth="1"/>
    <col min="5" max="5" width="9.140625" style="123" bestFit="1" customWidth="1"/>
    <col min="6" max="6" width="11.28125" style="123" bestFit="1" customWidth="1"/>
    <col min="7" max="7" width="11.7109375" style="123" customWidth="1"/>
    <col min="8" max="8" width="10.28125" style="123" customWidth="1"/>
    <col min="9" max="10" width="12.7109375" style="123" bestFit="1" customWidth="1"/>
    <col min="11" max="11" width="9.7109375" style="123" bestFit="1" customWidth="1"/>
    <col min="12" max="12" width="10.7109375" style="123" bestFit="1" customWidth="1"/>
    <col min="13" max="13" width="12.7109375" style="123" bestFit="1" customWidth="1"/>
    <col min="14" max="14" width="9.28125" style="123" customWidth="1"/>
    <col min="15" max="16" width="13.00390625" style="123" bestFit="1" customWidth="1"/>
    <col min="17" max="18" width="10.7109375" style="123" bestFit="1" customWidth="1"/>
    <col min="19" max="19" width="13.00390625" style="123" bestFit="1" customWidth="1"/>
    <col min="20" max="20" width="10.7109375" style="123" customWidth="1"/>
    <col min="21" max="22" width="13.140625" style="123" bestFit="1" customWidth="1"/>
    <col min="23" max="23" width="10.28125" style="123" customWidth="1"/>
    <col min="24" max="24" width="10.8515625" style="123" bestFit="1" customWidth="1"/>
    <col min="25" max="25" width="13.00390625" style="123" bestFit="1" customWidth="1"/>
    <col min="26" max="26" width="9.8515625" style="123" bestFit="1" customWidth="1"/>
    <col min="27" max="16384" width="8.00390625" style="123" customWidth="1"/>
  </cols>
  <sheetData>
    <row r="1" spans="25:26" ht="21" thickBot="1">
      <c r="Y1" s="674" t="s">
        <v>28</v>
      </c>
      <c r="Z1" s="675"/>
    </row>
    <row r="2" ht="9.75" customHeight="1" thickBot="1"/>
    <row r="3" spans="1:26" ht="24" customHeight="1" thickTop="1">
      <c r="A3" s="590" t="s">
        <v>120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2"/>
    </row>
    <row r="4" spans="1:26" ht="21" customHeight="1" thickBot="1">
      <c r="A4" s="602" t="s">
        <v>45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4"/>
    </row>
    <row r="5" spans="1:26" s="169" customFormat="1" ht="19.5" customHeight="1" thickBot="1" thickTop="1">
      <c r="A5" s="667" t="s">
        <v>121</v>
      </c>
      <c r="B5" s="667" t="s">
        <v>122</v>
      </c>
      <c r="C5" s="579" t="s">
        <v>36</v>
      </c>
      <c r="D5" s="580"/>
      <c r="E5" s="580"/>
      <c r="F5" s="580"/>
      <c r="G5" s="580"/>
      <c r="H5" s="580"/>
      <c r="I5" s="580"/>
      <c r="J5" s="580"/>
      <c r="K5" s="581"/>
      <c r="L5" s="581"/>
      <c r="M5" s="581"/>
      <c r="N5" s="582"/>
      <c r="O5" s="583" t="s">
        <v>35</v>
      </c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2"/>
    </row>
    <row r="6" spans="1:26" s="168" customFormat="1" ht="26.25" customHeight="1" thickBot="1">
      <c r="A6" s="668"/>
      <c r="B6" s="668"/>
      <c r="C6" s="676" t="s">
        <v>155</v>
      </c>
      <c r="D6" s="672"/>
      <c r="E6" s="672"/>
      <c r="F6" s="672"/>
      <c r="G6" s="673"/>
      <c r="H6" s="576" t="s">
        <v>34</v>
      </c>
      <c r="I6" s="676" t="s">
        <v>156</v>
      </c>
      <c r="J6" s="672"/>
      <c r="K6" s="672"/>
      <c r="L6" s="672"/>
      <c r="M6" s="673"/>
      <c r="N6" s="576" t="s">
        <v>33</v>
      </c>
      <c r="O6" s="671" t="s">
        <v>157</v>
      </c>
      <c r="P6" s="672"/>
      <c r="Q6" s="672"/>
      <c r="R6" s="672"/>
      <c r="S6" s="673"/>
      <c r="T6" s="576" t="s">
        <v>34</v>
      </c>
      <c r="U6" s="671" t="s">
        <v>158</v>
      </c>
      <c r="V6" s="672"/>
      <c r="W6" s="672"/>
      <c r="X6" s="672"/>
      <c r="Y6" s="673"/>
      <c r="Z6" s="576" t="s">
        <v>33</v>
      </c>
    </row>
    <row r="7" spans="1:26" s="163" customFormat="1" ht="26.25" customHeight="1">
      <c r="A7" s="669"/>
      <c r="B7" s="669"/>
      <c r="C7" s="599" t="s">
        <v>22</v>
      </c>
      <c r="D7" s="600"/>
      <c r="E7" s="597" t="s">
        <v>21</v>
      </c>
      <c r="F7" s="598"/>
      <c r="G7" s="584" t="s">
        <v>17</v>
      </c>
      <c r="H7" s="577"/>
      <c r="I7" s="599" t="s">
        <v>22</v>
      </c>
      <c r="J7" s="600"/>
      <c r="K7" s="597" t="s">
        <v>21</v>
      </c>
      <c r="L7" s="598"/>
      <c r="M7" s="584" t="s">
        <v>17</v>
      </c>
      <c r="N7" s="577"/>
      <c r="O7" s="600" t="s">
        <v>22</v>
      </c>
      <c r="P7" s="600"/>
      <c r="Q7" s="605" t="s">
        <v>21</v>
      </c>
      <c r="R7" s="600"/>
      <c r="S7" s="584" t="s">
        <v>17</v>
      </c>
      <c r="T7" s="577"/>
      <c r="U7" s="606" t="s">
        <v>22</v>
      </c>
      <c r="V7" s="598"/>
      <c r="W7" s="597" t="s">
        <v>21</v>
      </c>
      <c r="X7" s="601"/>
      <c r="Y7" s="584" t="s">
        <v>17</v>
      </c>
      <c r="Z7" s="577"/>
    </row>
    <row r="8" spans="1:26" s="163" customFormat="1" ht="15.75" thickBot="1">
      <c r="A8" s="670"/>
      <c r="B8" s="670"/>
      <c r="C8" s="166" t="s">
        <v>19</v>
      </c>
      <c r="D8" s="164" t="s">
        <v>18</v>
      </c>
      <c r="E8" s="165" t="s">
        <v>19</v>
      </c>
      <c r="F8" s="164" t="s">
        <v>18</v>
      </c>
      <c r="G8" s="585"/>
      <c r="H8" s="578"/>
      <c r="I8" s="166" t="s">
        <v>19</v>
      </c>
      <c r="J8" s="164" t="s">
        <v>18</v>
      </c>
      <c r="K8" s="165" t="s">
        <v>19</v>
      </c>
      <c r="L8" s="164" t="s">
        <v>18</v>
      </c>
      <c r="M8" s="585"/>
      <c r="N8" s="578"/>
      <c r="O8" s="167" t="s">
        <v>19</v>
      </c>
      <c r="P8" s="164" t="s">
        <v>18</v>
      </c>
      <c r="Q8" s="165" t="s">
        <v>19</v>
      </c>
      <c r="R8" s="164" t="s">
        <v>18</v>
      </c>
      <c r="S8" s="585"/>
      <c r="T8" s="578"/>
      <c r="U8" s="166" t="s">
        <v>19</v>
      </c>
      <c r="V8" s="164" t="s">
        <v>18</v>
      </c>
      <c r="W8" s="165" t="s">
        <v>19</v>
      </c>
      <c r="X8" s="164" t="s">
        <v>18</v>
      </c>
      <c r="Y8" s="585"/>
      <c r="Z8" s="578"/>
    </row>
    <row r="9" spans="1:26" s="152" customFormat="1" ht="18" customHeight="1" thickBot="1" thickTop="1">
      <c r="A9" s="162" t="s">
        <v>24</v>
      </c>
      <c r="B9" s="367"/>
      <c r="C9" s="161">
        <f>SUM(C10:C65)</f>
        <v>1737123</v>
      </c>
      <c r="D9" s="155">
        <f>SUM(D10:D65)</f>
        <v>1737123</v>
      </c>
      <c r="E9" s="156">
        <f>SUM(E10:E65)</f>
        <v>79709</v>
      </c>
      <c r="F9" s="155">
        <f>SUM(F10:F65)</f>
        <v>79709</v>
      </c>
      <c r="G9" s="154">
        <f>SUM(C9:F9)</f>
        <v>3633664</v>
      </c>
      <c r="H9" s="158">
        <f aca="true" t="shared" si="0" ref="H9:H21">G9/$G$9</f>
        <v>1</v>
      </c>
      <c r="I9" s="157">
        <f>SUM(I10:I65)</f>
        <v>1675921</v>
      </c>
      <c r="J9" s="155">
        <f>SUM(J10:J65)</f>
        <v>1675921</v>
      </c>
      <c r="K9" s="156">
        <f>SUM(K10:K65)</f>
        <v>65231</v>
      </c>
      <c r="L9" s="155">
        <f>SUM(L10:L65)</f>
        <v>65231</v>
      </c>
      <c r="M9" s="154">
        <f aca="true" t="shared" si="1" ref="M9:M21">SUM(I9:L9)</f>
        <v>3482304</v>
      </c>
      <c r="N9" s="160">
        <f aca="true" t="shared" si="2" ref="N9:N21">IF(ISERROR(G9/M9-1),"         /0",(G9/M9-1))</f>
        <v>0.04346547573101023</v>
      </c>
      <c r="O9" s="159">
        <f>SUM(O10:O65)</f>
        <v>12904600</v>
      </c>
      <c r="P9" s="155">
        <f>SUM(P10:P65)</f>
        <v>12904600</v>
      </c>
      <c r="Q9" s="156">
        <f>SUM(Q10:Q65)</f>
        <v>582885</v>
      </c>
      <c r="R9" s="155">
        <f>SUM(R10:R65)</f>
        <v>582885</v>
      </c>
      <c r="S9" s="154">
        <f aca="true" t="shared" si="3" ref="S9:S21">SUM(O9:R9)</f>
        <v>26974970</v>
      </c>
      <c r="T9" s="158">
        <f aca="true" t="shared" si="4" ref="T9:T21">S9/$S$9</f>
        <v>1</v>
      </c>
      <c r="U9" s="157">
        <f>SUM(U10:U65)</f>
        <v>12429161</v>
      </c>
      <c r="V9" s="155">
        <f>SUM(V10:V65)</f>
        <v>12429161</v>
      </c>
      <c r="W9" s="156">
        <f>SUM(W10:W65)</f>
        <v>532230</v>
      </c>
      <c r="X9" s="155">
        <f>SUM(X10:X65)</f>
        <v>532230</v>
      </c>
      <c r="Y9" s="154">
        <f aca="true" t="shared" si="5" ref="Y9:Y21">SUM(U9:X9)</f>
        <v>25922782</v>
      </c>
      <c r="Z9" s="153">
        <f>IF(ISERROR(S9/Y9-1),"         /0",(S9/Y9-1))</f>
        <v>0.040589316378157214</v>
      </c>
    </row>
    <row r="10" spans="1:26" ht="21" customHeight="1" thickTop="1">
      <c r="A10" s="151" t="s">
        <v>368</v>
      </c>
      <c r="B10" s="368" t="s">
        <v>369</v>
      </c>
      <c r="C10" s="149">
        <v>630850</v>
      </c>
      <c r="D10" s="145">
        <v>649773</v>
      </c>
      <c r="E10" s="146">
        <v>19199</v>
      </c>
      <c r="F10" s="145">
        <v>20333</v>
      </c>
      <c r="G10" s="144">
        <f aca="true" t="shared" si="6" ref="G10:G65">SUM(C10:F10)</f>
        <v>1320155</v>
      </c>
      <c r="H10" s="148">
        <f t="shared" si="0"/>
        <v>0.36331234808721996</v>
      </c>
      <c r="I10" s="147">
        <v>595610</v>
      </c>
      <c r="J10" s="145">
        <v>607948</v>
      </c>
      <c r="K10" s="146">
        <v>14062</v>
      </c>
      <c r="L10" s="145">
        <v>14234</v>
      </c>
      <c r="M10" s="144">
        <f t="shared" si="1"/>
        <v>1231854</v>
      </c>
      <c r="N10" s="150">
        <f t="shared" si="2"/>
        <v>0.07168138431989513</v>
      </c>
      <c r="O10" s="149">
        <v>4669653</v>
      </c>
      <c r="P10" s="145">
        <v>4780921</v>
      </c>
      <c r="Q10" s="146">
        <v>137491</v>
      </c>
      <c r="R10" s="145">
        <v>138688</v>
      </c>
      <c r="S10" s="144">
        <f t="shared" si="3"/>
        <v>9726753</v>
      </c>
      <c r="T10" s="148">
        <f t="shared" si="4"/>
        <v>0.36058438619208844</v>
      </c>
      <c r="U10" s="147">
        <v>4415091</v>
      </c>
      <c r="V10" s="145">
        <v>4550928</v>
      </c>
      <c r="W10" s="146">
        <v>124608</v>
      </c>
      <c r="X10" s="145">
        <v>127307</v>
      </c>
      <c r="Y10" s="144">
        <f t="shared" si="5"/>
        <v>9217934</v>
      </c>
      <c r="Z10" s="143">
        <f aca="true" t="shared" si="7" ref="Z10:Z21">IF(ISERROR(S10/Y10-1),"         /0",IF(S10/Y10&gt;5,"  *  ",(S10/Y10-1)))</f>
        <v>0.05519881136054994</v>
      </c>
    </row>
    <row r="11" spans="1:26" ht="21" customHeight="1">
      <c r="A11" s="142" t="s">
        <v>370</v>
      </c>
      <c r="B11" s="369" t="s">
        <v>371</v>
      </c>
      <c r="C11" s="140">
        <v>212909</v>
      </c>
      <c r="D11" s="136">
        <v>210937</v>
      </c>
      <c r="E11" s="137">
        <v>2472</v>
      </c>
      <c r="F11" s="136">
        <v>2557</v>
      </c>
      <c r="G11" s="135">
        <f t="shared" si="6"/>
        <v>428875</v>
      </c>
      <c r="H11" s="139">
        <f t="shared" si="0"/>
        <v>0.11802824917218543</v>
      </c>
      <c r="I11" s="138">
        <v>224802</v>
      </c>
      <c r="J11" s="136">
        <v>224750</v>
      </c>
      <c r="K11" s="137">
        <v>2112</v>
      </c>
      <c r="L11" s="136">
        <v>1874</v>
      </c>
      <c r="M11" s="135">
        <f t="shared" si="1"/>
        <v>453538</v>
      </c>
      <c r="N11" s="141">
        <f t="shared" si="2"/>
        <v>-0.054379125894632896</v>
      </c>
      <c r="O11" s="140">
        <v>1625537</v>
      </c>
      <c r="P11" s="136">
        <v>1625431</v>
      </c>
      <c r="Q11" s="137">
        <v>12298</v>
      </c>
      <c r="R11" s="136">
        <v>13787</v>
      </c>
      <c r="S11" s="135">
        <f t="shared" si="3"/>
        <v>3277053</v>
      </c>
      <c r="T11" s="139">
        <f t="shared" si="4"/>
        <v>0.12148495438549144</v>
      </c>
      <c r="U11" s="138">
        <v>1655523</v>
      </c>
      <c r="V11" s="136">
        <v>1647677</v>
      </c>
      <c r="W11" s="137">
        <v>20475</v>
      </c>
      <c r="X11" s="136">
        <v>20794</v>
      </c>
      <c r="Y11" s="135">
        <f t="shared" si="5"/>
        <v>3344469</v>
      </c>
      <c r="Z11" s="134">
        <f t="shared" si="7"/>
        <v>-0.02015745997346663</v>
      </c>
    </row>
    <row r="12" spans="1:26" ht="21" customHeight="1">
      <c r="A12" s="142" t="s">
        <v>372</v>
      </c>
      <c r="B12" s="369" t="s">
        <v>373</v>
      </c>
      <c r="C12" s="140">
        <v>159760</v>
      </c>
      <c r="D12" s="136">
        <v>160052</v>
      </c>
      <c r="E12" s="137">
        <v>2747</v>
      </c>
      <c r="F12" s="136">
        <v>2957</v>
      </c>
      <c r="G12" s="135">
        <f t="shared" si="6"/>
        <v>325516</v>
      </c>
      <c r="H12" s="139">
        <f t="shared" si="0"/>
        <v>0.08958340672114978</v>
      </c>
      <c r="I12" s="138">
        <v>155312</v>
      </c>
      <c r="J12" s="136">
        <v>155317</v>
      </c>
      <c r="K12" s="137">
        <v>3383</v>
      </c>
      <c r="L12" s="136">
        <v>3596</v>
      </c>
      <c r="M12" s="135">
        <f t="shared" si="1"/>
        <v>317608</v>
      </c>
      <c r="N12" s="141">
        <f t="shared" si="2"/>
        <v>0.024898617163295667</v>
      </c>
      <c r="O12" s="140">
        <v>1203157</v>
      </c>
      <c r="P12" s="136">
        <v>1185946</v>
      </c>
      <c r="Q12" s="137">
        <v>22960</v>
      </c>
      <c r="R12" s="136">
        <v>24066</v>
      </c>
      <c r="S12" s="135">
        <f t="shared" si="3"/>
        <v>2436129</v>
      </c>
      <c r="T12" s="139">
        <f t="shared" si="4"/>
        <v>0.0903107213835641</v>
      </c>
      <c r="U12" s="138">
        <v>1133581</v>
      </c>
      <c r="V12" s="136">
        <v>1108992</v>
      </c>
      <c r="W12" s="137">
        <v>25734</v>
      </c>
      <c r="X12" s="136">
        <v>26766</v>
      </c>
      <c r="Y12" s="135">
        <f t="shared" si="5"/>
        <v>2295073</v>
      </c>
      <c r="Z12" s="134">
        <f t="shared" si="7"/>
        <v>0.06146035442009912</v>
      </c>
    </row>
    <row r="13" spans="1:26" ht="21" customHeight="1">
      <c r="A13" s="142" t="s">
        <v>374</v>
      </c>
      <c r="B13" s="369" t="s">
        <v>375</v>
      </c>
      <c r="C13" s="140">
        <v>130403</v>
      </c>
      <c r="D13" s="136">
        <v>127820</v>
      </c>
      <c r="E13" s="137">
        <v>531</v>
      </c>
      <c r="F13" s="136">
        <v>322</v>
      </c>
      <c r="G13" s="135">
        <f t="shared" si="6"/>
        <v>259076</v>
      </c>
      <c r="H13" s="139">
        <f t="shared" si="0"/>
        <v>0.07129883225306467</v>
      </c>
      <c r="I13" s="138">
        <v>130189</v>
      </c>
      <c r="J13" s="136">
        <v>129892</v>
      </c>
      <c r="K13" s="137">
        <v>46</v>
      </c>
      <c r="L13" s="136">
        <v>48</v>
      </c>
      <c r="M13" s="135">
        <f t="shared" si="1"/>
        <v>260175</v>
      </c>
      <c r="N13" s="141">
        <f t="shared" si="2"/>
        <v>-0.004224079946190118</v>
      </c>
      <c r="O13" s="140">
        <v>954030</v>
      </c>
      <c r="P13" s="136">
        <v>945397</v>
      </c>
      <c r="Q13" s="137">
        <v>3189</v>
      </c>
      <c r="R13" s="136">
        <v>3045</v>
      </c>
      <c r="S13" s="135">
        <f t="shared" si="3"/>
        <v>1905661</v>
      </c>
      <c r="T13" s="139">
        <f t="shared" si="4"/>
        <v>0.07064552805804789</v>
      </c>
      <c r="U13" s="138">
        <v>982672</v>
      </c>
      <c r="V13" s="136">
        <v>967267</v>
      </c>
      <c r="W13" s="137">
        <v>5045</v>
      </c>
      <c r="X13" s="136">
        <v>4477</v>
      </c>
      <c r="Y13" s="135">
        <f t="shared" si="5"/>
        <v>1959461</v>
      </c>
      <c r="Z13" s="134">
        <f t="shared" si="7"/>
        <v>-0.027456530137624613</v>
      </c>
    </row>
    <row r="14" spans="1:26" ht="21" customHeight="1">
      <c r="A14" s="142" t="s">
        <v>376</v>
      </c>
      <c r="B14" s="369" t="s">
        <v>377</v>
      </c>
      <c r="C14" s="140">
        <v>89782</v>
      </c>
      <c r="D14" s="136">
        <v>88833</v>
      </c>
      <c r="E14" s="137">
        <v>1071</v>
      </c>
      <c r="F14" s="136">
        <v>1004</v>
      </c>
      <c r="G14" s="135">
        <f t="shared" si="6"/>
        <v>180690</v>
      </c>
      <c r="H14" s="139">
        <f t="shared" si="0"/>
        <v>0.04972666707763844</v>
      </c>
      <c r="I14" s="138">
        <v>79467</v>
      </c>
      <c r="J14" s="136">
        <v>78963</v>
      </c>
      <c r="K14" s="137">
        <v>1994</v>
      </c>
      <c r="L14" s="136">
        <v>2111</v>
      </c>
      <c r="M14" s="135">
        <f t="shared" si="1"/>
        <v>162535</v>
      </c>
      <c r="N14" s="141">
        <f t="shared" si="2"/>
        <v>0.11169901867290122</v>
      </c>
      <c r="O14" s="140">
        <v>676406</v>
      </c>
      <c r="P14" s="136">
        <v>663303</v>
      </c>
      <c r="Q14" s="137">
        <v>8919</v>
      </c>
      <c r="R14" s="136">
        <v>9565</v>
      </c>
      <c r="S14" s="135">
        <f t="shared" si="3"/>
        <v>1358193</v>
      </c>
      <c r="T14" s="139">
        <f t="shared" si="4"/>
        <v>0.050350120871311445</v>
      </c>
      <c r="U14" s="138">
        <v>620916</v>
      </c>
      <c r="V14" s="136">
        <v>606330</v>
      </c>
      <c r="W14" s="137">
        <v>11230</v>
      </c>
      <c r="X14" s="136">
        <v>11125</v>
      </c>
      <c r="Y14" s="135">
        <f t="shared" si="5"/>
        <v>1249601</v>
      </c>
      <c r="Z14" s="134">
        <f t="shared" si="7"/>
        <v>0.08690133890737917</v>
      </c>
    </row>
    <row r="15" spans="1:26" ht="21" customHeight="1">
      <c r="A15" s="142" t="s">
        <v>378</v>
      </c>
      <c r="B15" s="369" t="s">
        <v>379</v>
      </c>
      <c r="C15" s="140">
        <v>66408</v>
      </c>
      <c r="D15" s="136">
        <v>65791</v>
      </c>
      <c r="E15" s="137">
        <v>1482</v>
      </c>
      <c r="F15" s="136">
        <v>1547</v>
      </c>
      <c r="G15" s="135">
        <f>SUM(C15:F15)</f>
        <v>135228</v>
      </c>
      <c r="H15" s="139">
        <f>G15/$G$9</f>
        <v>0.03721532865999718</v>
      </c>
      <c r="I15" s="138">
        <v>63146</v>
      </c>
      <c r="J15" s="136">
        <v>62912</v>
      </c>
      <c r="K15" s="137">
        <v>1573</v>
      </c>
      <c r="L15" s="136">
        <v>1820</v>
      </c>
      <c r="M15" s="135">
        <f>SUM(I15:L15)</f>
        <v>129451</v>
      </c>
      <c r="N15" s="141">
        <f>IF(ISERROR(G15/M15-1),"         /0",(G15/M15-1))</f>
        <v>0.044626924473352814</v>
      </c>
      <c r="O15" s="140">
        <v>498209</v>
      </c>
      <c r="P15" s="136">
        <v>496424</v>
      </c>
      <c r="Q15" s="137">
        <v>12781</v>
      </c>
      <c r="R15" s="136">
        <v>12497</v>
      </c>
      <c r="S15" s="135">
        <f>SUM(O15:R15)</f>
        <v>1019911</v>
      </c>
      <c r="T15" s="139">
        <f>S15/$S$9</f>
        <v>0.037809532318293586</v>
      </c>
      <c r="U15" s="138">
        <v>461019</v>
      </c>
      <c r="V15" s="136">
        <v>457595</v>
      </c>
      <c r="W15" s="137">
        <v>12246</v>
      </c>
      <c r="X15" s="136">
        <v>12819</v>
      </c>
      <c r="Y15" s="135">
        <f>SUM(U15:X15)</f>
        <v>943679</v>
      </c>
      <c r="Z15" s="134">
        <f>IF(ISERROR(S15/Y15-1),"         /0",IF(S15/Y15&gt;5,"  *  ",(S15/Y15-1)))</f>
        <v>0.08078170649129635</v>
      </c>
    </row>
    <row r="16" spans="1:26" ht="21" customHeight="1">
      <c r="A16" s="142" t="s">
        <v>380</v>
      </c>
      <c r="B16" s="369" t="s">
        <v>381</v>
      </c>
      <c r="C16" s="140">
        <v>48925</v>
      </c>
      <c r="D16" s="136">
        <v>48643</v>
      </c>
      <c r="E16" s="137">
        <v>13292</v>
      </c>
      <c r="F16" s="136">
        <v>13303</v>
      </c>
      <c r="G16" s="135">
        <f>SUM(C16:F16)</f>
        <v>124163</v>
      </c>
      <c r="H16" s="139">
        <f>G16/$G$9</f>
        <v>0.03417019295124701</v>
      </c>
      <c r="I16" s="138">
        <v>51118</v>
      </c>
      <c r="J16" s="136">
        <v>49968</v>
      </c>
      <c r="K16" s="137">
        <v>8964</v>
      </c>
      <c r="L16" s="136">
        <v>8902</v>
      </c>
      <c r="M16" s="135">
        <f>SUM(I16:L16)</f>
        <v>118952</v>
      </c>
      <c r="N16" s="141">
        <f>IF(ISERROR(G16/M16-1),"         /0",(G16/M16-1))</f>
        <v>0.04380758625327874</v>
      </c>
      <c r="O16" s="140">
        <v>348811</v>
      </c>
      <c r="P16" s="136">
        <v>348802</v>
      </c>
      <c r="Q16" s="137">
        <v>102492</v>
      </c>
      <c r="R16" s="136">
        <v>101625</v>
      </c>
      <c r="S16" s="135">
        <f>SUM(O16:R16)</f>
        <v>901730</v>
      </c>
      <c r="T16" s="139">
        <f>S16/$S$9</f>
        <v>0.033428396769301316</v>
      </c>
      <c r="U16" s="138">
        <v>340127</v>
      </c>
      <c r="V16" s="136">
        <v>337006</v>
      </c>
      <c r="W16" s="137">
        <v>89293</v>
      </c>
      <c r="X16" s="136">
        <v>87465</v>
      </c>
      <c r="Y16" s="135">
        <f>SUM(U16:X16)</f>
        <v>853891</v>
      </c>
      <c r="Z16" s="134">
        <f>IF(ISERROR(S16/Y16-1),"         /0",IF(S16/Y16&gt;5,"  *  ",(S16/Y16-1)))</f>
        <v>0.056024715098297095</v>
      </c>
    </row>
    <row r="17" spans="1:26" ht="21" customHeight="1">
      <c r="A17" s="142" t="s">
        <v>382</v>
      </c>
      <c r="B17" s="369" t="s">
        <v>383</v>
      </c>
      <c r="C17" s="140">
        <v>52358</v>
      </c>
      <c r="D17" s="136">
        <v>50495</v>
      </c>
      <c r="E17" s="137">
        <v>551</v>
      </c>
      <c r="F17" s="136">
        <v>324</v>
      </c>
      <c r="G17" s="135">
        <f>SUM(C17:F17)</f>
        <v>103728</v>
      </c>
      <c r="H17" s="139">
        <f>G17/$G$9</f>
        <v>0.028546392842045933</v>
      </c>
      <c r="I17" s="138">
        <v>55383</v>
      </c>
      <c r="J17" s="136">
        <v>53851</v>
      </c>
      <c r="K17" s="137">
        <v>58</v>
      </c>
      <c r="L17" s="136">
        <v>53</v>
      </c>
      <c r="M17" s="135">
        <f>SUM(I17:L17)</f>
        <v>109345</v>
      </c>
      <c r="N17" s="141">
        <f>IF(ISERROR(G17/M17-1),"         /0",(G17/M17-1))</f>
        <v>-0.05136951849650184</v>
      </c>
      <c r="O17" s="140">
        <v>387314</v>
      </c>
      <c r="P17" s="136">
        <v>375479</v>
      </c>
      <c r="Q17" s="137">
        <v>4216</v>
      </c>
      <c r="R17" s="136">
        <v>3477</v>
      </c>
      <c r="S17" s="135">
        <f>SUM(O17:R17)</f>
        <v>770486</v>
      </c>
      <c r="T17" s="139">
        <f>S17/$S$9</f>
        <v>0.0285629974750667</v>
      </c>
      <c r="U17" s="138">
        <v>422445</v>
      </c>
      <c r="V17" s="136">
        <v>412624</v>
      </c>
      <c r="W17" s="137">
        <v>1612</v>
      </c>
      <c r="X17" s="136">
        <v>1373</v>
      </c>
      <c r="Y17" s="135">
        <f>SUM(U17:X17)</f>
        <v>838054</v>
      </c>
      <c r="Z17" s="134">
        <f>IF(ISERROR(S17/Y17-1),"         /0",IF(S17/Y17&gt;5,"  *  ",(S17/Y17-1)))</f>
        <v>-0.08062487620129488</v>
      </c>
    </row>
    <row r="18" spans="1:26" ht="21" customHeight="1">
      <c r="A18" s="142" t="s">
        <v>384</v>
      </c>
      <c r="B18" s="369" t="s">
        <v>385</v>
      </c>
      <c r="C18" s="140">
        <v>49882</v>
      </c>
      <c r="D18" s="136">
        <v>48632</v>
      </c>
      <c r="E18" s="137">
        <v>1802</v>
      </c>
      <c r="F18" s="136">
        <v>1833</v>
      </c>
      <c r="G18" s="135">
        <f t="shared" si="6"/>
        <v>102149</v>
      </c>
      <c r="H18" s="139">
        <f t="shared" si="0"/>
        <v>0.028111845233901648</v>
      </c>
      <c r="I18" s="138">
        <v>46723</v>
      </c>
      <c r="J18" s="136">
        <v>45632</v>
      </c>
      <c r="K18" s="137">
        <v>1018</v>
      </c>
      <c r="L18" s="136">
        <v>1185</v>
      </c>
      <c r="M18" s="135">
        <f t="shared" si="1"/>
        <v>94558</v>
      </c>
      <c r="N18" s="141">
        <f t="shared" si="2"/>
        <v>0.08027877070157996</v>
      </c>
      <c r="O18" s="140">
        <v>378724</v>
      </c>
      <c r="P18" s="136">
        <v>367766</v>
      </c>
      <c r="Q18" s="137">
        <v>12486</v>
      </c>
      <c r="R18" s="136">
        <v>12362</v>
      </c>
      <c r="S18" s="135">
        <f t="shared" si="3"/>
        <v>771338</v>
      </c>
      <c r="T18" s="139">
        <f t="shared" si="4"/>
        <v>0.028594582310934914</v>
      </c>
      <c r="U18" s="138">
        <v>333659</v>
      </c>
      <c r="V18" s="136">
        <v>321365</v>
      </c>
      <c r="W18" s="137">
        <v>10851</v>
      </c>
      <c r="X18" s="136">
        <v>11135</v>
      </c>
      <c r="Y18" s="135">
        <f t="shared" si="5"/>
        <v>677010</v>
      </c>
      <c r="Z18" s="134">
        <f t="shared" si="7"/>
        <v>0.1393302905422371</v>
      </c>
    </row>
    <row r="19" spans="1:26" ht="21" customHeight="1">
      <c r="A19" s="142" t="s">
        <v>386</v>
      </c>
      <c r="B19" s="369" t="s">
        <v>387</v>
      </c>
      <c r="C19" s="140">
        <v>44028</v>
      </c>
      <c r="D19" s="136">
        <v>41057</v>
      </c>
      <c r="E19" s="137">
        <v>191</v>
      </c>
      <c r="F19" s="136">
        <v>269</v>
      </c>
      <c r="G19" s="135">
        <f t="shared" si="6"/>
        <v>85545</v>
      </c>
      <c r="H19" s="139">
        <f>G19/$G$9</f>
        <v>0.02354235284275046</v>
      </c>
      <c r="I19" s="138">
        <v>36376</v>
      </c>
      <c r="J19" s="136">
        <v>35644</v>
      </c>
      <c r="K19" s="137">
        <v>241</v>
      </c>
      <c r="L19" s="136">
        <v>215</v>
      </c>
      <c r="M19" s="135">
        <f>SUM(I19:L19)</f>
        <v>72476</v>
      </c>
      <c r="N19" s="141">
        <f>IF(ISERROR(G19/M19-1),"         /0",(G19/M19-1))</f>
        <v>0.18032176168662728</v>
      </c>
      <c r="O19" s="140">
        <v>279213</v>
      </c>
      <c r="P19" s="136">
        <v>271244</v>
      </c>
      <c r="Q19" s="137">
        <v>1583</v>
      </c>
      <c r="R19" s="136">
        <v>1847</v>
      </c>
      <c r="S19" s="135">
        <f>SUM(O19:R19)</f>
        <v>553887</v>
      </c>
      <c r="T19" s="139">
        <f>S19/$S$9</f>
        <v>0.020533368526452486</v>
      </c>
      <c r="U19" s="138">
        <v>280540</v>
      </c>
      <c r="V19" s="136">
        <v>278426</v>
      </c>
      <c r="W19" s="137">
        <v>2317</v>
      </c>
      <c r="X19" s="136">
        <v>2319</v>
      </c>
      <c r="Y19" s="135">
        <f>SUM(U19:X19)</f>
        <v>563602</v>
      </c>
      <c r="Z19" s="134">
        <f>IF(ISERROR(S19/Y19-1),"         /0",IF(S19/Y19&gt;5,"  *  ",(S19/Y19-1)))</f>
        <v>-0.017237341244353277</v>
      </c>
    </row>
    <row r="20" spans="1:26" ht="21" customHeight="1">
      <c r="A20" s="142" t="s">
        <v>388</v>
      </c>
      <c r="B20" s="369" t="s">
        <v>389</v>
      </c>
      <c r="C20" s="140">
        <v>40177</v>
      </c>
      <c r="D20" s="136">
        <v>40366</v>
      </c>
      <c r="E20" s="137">
        <v>1445</v>
      </c>
      <c r="F20" s="136">
        <v>1520</v>
      </c>
      <c r="G20" s="135">
        <f t="shared" si="6"/>
        <v>83508</v>
      </c>
      <c r="H20" s="139">
        <f>G20/$G$9</f>
        <v>0.022981761659856277</v>
      </c>
      <c r="I20" s="138">
        <v>41085</v>
      </c>
      <c r="J20" s="136">
        <v>41543</v>
      </c>
      <c r="K20" s="137">
        <v>1693</v>
      </c>
      <c r="L20" s="136">
        <v>1601</v>
      </c>
      <c r="M20" s="135">
        <f>SUM(I20:L20)</f>
        <v>85922</v>
      </c>
      <c r="N20" s="141">
        <f>IF(ISERROR(G20/M20-1),"         /0",(G20/M20-1))</f>
        <v>-0.028095249179488357</v>
      </c>
      <c r="O20" s="140">
        <v>301943</v>
      </c>
      <c r="P20" s="136">
        <v>306217</v>
      </c>
      <c r="Q20" s="137">
        <v>10834</v>
      </c>
      <c r="R20" s="136">
        <v>11608</v>
      </c>
      <c r="S20" s="135">
        <f>SUM(O20:R20)</f>
        <v>630602</v>
      </c>
      <c r="T20" s="139">
        <f>S20/$S$9</f>
        <v>0.0233773012537178</v>
      </c>
      <c r="U20" s="138">
        <v>305188</v>
      </c>
      <c r="V20" s="136">
        <v>311587</v>
      </c>
      <c r="W20" s="137">
        <v>8592</v>
      </c>
      <c r="X20" s="136">
        <v>9267</v>
      </c>
      <c r="Y20" s="135">
        <f>SUM(U20:X20)</f>
        <v>634634</v>
      </c>
      <c r="Z20" s="134">
        <f>IF(ISERROR(S20/Y20-1),"         /0",IF(S20/Y20&gt;5,"  *  ",(S20/Y20-1)))</f>
        <v>-0.006353268182921146</v>
      </c>
    </row>
    <row r="21" spans="1:26" ht="21" customHeight="1">
      <c r="A21" s="142" t="s">
        <v>390</v>
      </c>
      <c r="B21" s="369" t="s">
        <v>391</v>
      </c>
      <c r="C21" s="140">
        <v>35313</v>
      </c>
      <c r="D21" s="136">
        <v>34722</v>
      </c>
      <c r="E21" s="137">
        <v>217</v>
      </c>
      <c r="F21" s="136">
        <v>84</v>
      </c>
      <c r="G21" s="135">
        <f t="shared" si="6"/>
        <v>70336</v>
      </c>
      <c r="H21" s="139">
        <f t="shared" si="0"/>
        <v>0.019356770466394252</v>
      </c>
      <c r="I21" s="138">
        <v>32695</v>
      </c>
      <c r="J21" s="136">
        <v>31653</v>
      </c>
      <c r="K21" s="137">
        <v>58</v>
      </c>
      <c r="L21" s="136">
        <v>66</v>
      </c>
      <c r="M21" s="135">
        <f t="shared" si="1"/>
        <v>64472</v>
      </c>
      <c r="N21" s="141">
        <f t="shared" si="2"/>
        <v>0.09095421268147419</v>
      </c>
      <c r="O21" s="140">
        <v>253005</v>
      </c>
      <c r="P21" s="136">
        <v>243133</v>
      </c>
      <c r="Q21" s="137">
        <v>776</v>
      </c>
      <c r="R21" s="136">
        <v>703</v>
      </c>
      <c r="S21" s="135">
        <f t="shared" si="3"/>
        <v>497617</v>
      </c>
      <c r="T21" s="139">
        <f t="shared" si="4"/>
        <v>0.018447360645813506</v>
      </c>
      <c r="U21" s="138">
        <v>232652</v>
      </c>
      <c r="V21" s="136">
        <v>224467</v>
      </c>
      <c r="W21" s="137">
        <v>592</v>
      </c>
      <c r="X21" s="136">
        <v>646</v>
      </c>
      <c r="Y21" s="135">
        <f t="shared" si="5"/>
        <v>458357</v>
      </c>
      <c r="Z21" s="134">
        <f t="shared" si="7"/>
        <v>0.08565375896953675</v>
      </c>
    </row>
    <row r="22" spans="1:26" ht="21" customHeight="1">
      <c r="A22" s="142" t="s">
        <v>392</v>
      </c>
      <c r="B22" s="369" t="s">
        <v>392</v>
      </c>
      <c r="C22" s="140">
        <v>18860</v>
      </c>
      <c r="D22" s="136">
        <v>17278</v>
      </c>
      <c r="E22" s="137">
        <v>2052</v>
      </c>
      <c r="F22" s="136">
        <v>2182</v>
      </c>
      <c r="G22" s="135">
        <f t="shared" si="6"/>
        <v>40372</v>
      </c>
      <c r="H22" s="139">
        <f aca="true" t="shared" si="8" ref="H22:H32">G22/$G$9</f>
        <v>0.011110548471185007</v>
      </c>
      <c r="I22" s="138">
        <v>18250</v>
      </c>
      <c r="J22" s="136">
        <v>16592</v>
      </c>
      <c r="K22" s="137">
        <v>1536</v>
      </c>
      <c r="L22" s="136">
        <v>1507</v>
      </c>
      <c r="M22" s="135">
        <f aca="true" t="shared" si="9" ref="M22:M32">SUM(I22:L22)</f>
        <v>37885</v>
      </c>
      <c r="N22" s="141">
        <f aca="true" t="shared" si="10" ref="N22:N32">IF(ISERROR(G22/M22-1),"         /0",(G22/M22-1))</f>
        <v>0.06564603405041569</v>
      </c>
      <c r="O22" s="140">
        <v>144895</v>
      </c>
      <c r="P22" s="136">
        <v>137821</v>
      </c>
      <c r="Q22" s="137">
        <v>13514</v>
      </c>
      <c r="R22" s="136">
        <v>13878</v>
      </c>
      <c r="S22" s="135">
        <f aca="true" t="shared" si="11" ref="S22:S32">SUM(O22:R22)</f>
        <v>310108</v>
      </c>
      <c r="T22" s="139">
        <f aca="true" t="shared" si="12" ref="T22:T32">S22/$S$9</f>
        <v>0.011496138827957919</v>
      </c>
      <c r="U22" s="138">
        <v>136631</v>
      </c>
      <c r="V22" s="136">
        <v>128649</v>
      </c>
      <c r="W22" s="137">
        <v>10666</v>
      </c>
      <c r="X22" s="136">
        <v>10699</v>
      </c>
      <c r="Y22" s="135">
        <f aca="true" t="shared" si="13" ref="Y22:Y32">SUM(U22:X22)</f>
        <v>286645</v>
      </c>
      <c r="Z22" s="134">
        <f aca="true" t="shared" si="14" ref="Z22:Z32">IF(ISERROR(S22/Y22-1),"         /0",IF(S22/Y22&gt;5,"  *  ",(S22/Y22-1)))</f>
        <v>0.08185386104763737</v>
      </c>
    </row>
    <row r="23" spans="1:26" ht="21" customHeight="1">
      <c r="A23" s="142" t="s">
        <v>393</v>
      </c>
      <c r="B23" s="369" t="s">
        <v>394</v>
      </c>
      <c r="C23" s="140">
        <v>15440</v>
      </c>
      <c r="D23" s="136">
        <v>14877</v>
      </c>
      <c r="E23" s="137">
        <v>73</v>
      </c>
      <c r="F23" s="136">
        <v>127</v>
      </c>
      <c r="G23" s="135">
        <f t="shared" si="6"/>
        <v>30517</v>
      </c>
      <c r="H23" s="139">
        <f t="shared" si="8"/>
        <v>0.008398409979568831</v>
      </c>
      <c r="I23" s="138">
        <v>13301</v>
      </c>
      <c r="J23" s="136">
        <v>13134</v>
      </c>
      <c r="K23" s="137">
        <v>81</v>
      </c>
      <c r="L23" s="136">
        <v>84</v>
      </c>
      <c r="M23" s="135">
        <f t="shared" si="9"/>
        <v>26600</v>
      </c>
      <c r="N23" s="141">
        <f t="shared" si="10"/>
        <v>0.14725563909774442</v>
      </c>
      <c r="O23" s="140">
        <v>117698</v>
      </c>
      <c r="P23" s="136">
        <v>113967</v>
      </c>
      <c r="Q23" s="137">
        <v>2007</v>
      </c>
      <c r="R23" s="136">
        <v>2004</v>
      </c>
      <c r="S23" s="135">
        <f t="shared" si="11"/>
        <v>235676</v>
      </c>
      <c r="T23" s="139">
        <f t="shared" si="12"/>
        <v>0.008736840115114122</v>
      </c>
      <c r="U23" s="138">
        <v>103873</v>
      </c>
      <c r="V23" s="136">
        <v>100489</v>
      </c>
      <c r="W23" s="137">
        <v>1347</v>
      </c>
      <c r="X23" s="136">
        <v>1500</v>
      </c>
      <c r="Y23" s="135">
        <f t="shared" si="13"/>
        <v>207209</v>
      </c>
      <c r="Z23" s="134">
        <f t="shared" si="14"/>
        <v>0.13738302872944708</v>
      </c>
    </row>
    <row r="24" spans="1:26" ht="21" customHeight="1">
      <c r="A24" s="142" t="s">
        <v>395</v>
      </c>
      <c r="B24" s="369" t="s">
        <v>396</v>
      </c>
      <c r="C24" s="140">
        <v>13910</v>
      </c>
      <c r="D24" s="136">
        <v>13059</v>
      </c>
      <c r="E24" s="137">
        <v>1075</v>
      </c>
      <c r="F24" s="136">
        <v>1125</v>
      </c>
      <c r="G24" s="135">
        <f t="shared" si="6"/>
        <v>29169</v>
      </c>
      <c r="H24" s="139">
        <f>G24/$G$9</f>
        <v>0.008027434567422855</v>
      </c>
      <c r="I24" s="138">
        <v>13874</v>
      </c>
      <c r="J24" s="136">
        <v>13590</v>
      </c>
      <c r="K24" s="137">
        <v>1296</v>
      </c>
      <c r="L24" s="136">
        <v>1234</v>
      </c>
      <c r="M24" s="135">
        <f>SUM(I24:L24)</f>
        <v>29994</v>
      </c>
      <c r="N24" s="141">
        <f>IF(ISERROR(G24/M24-1),"         /0",(G24/M24-1))</f>
        <v>-0.027505501100220098</v>
      </c>
      <c r="O24" s="140">
        <v>109362</v>
      </c>
      <c r="P24" s="136">
        <v>101638</v>
      </c>
      <c r="Q24" s="137">
        <v>6475</v>
      </c>
      <c r="R24" s="136">
        <v>6900</v>
      </c>
      <c r="S24" s="135">
        <f>SUM(O24:R24)</f>
        <v>224375</v>
      </c>
      <c r="T24" s="139">
        <f>S24/$S$9</f>
        <v>0.00831789618301707</v>
      </c>
      <c r="U24" s="138">
        <v>112489</v>
      </c>
      <c r="V24" s="136">
        <v>105072</v>
      </c>
      <c r="W24" s="137">
        <v>8047</v>
      </c>
      <c r="X24" s="136">
        <v>8181</v>
      </c>
      <c r="Y24" s="135">
        <f>SUM(U24:X24)</f>
        <v>233789</v>
      </c>
      <c r="Z24" s="134">
        <f>IF(ISERROR(S24/Y24-1),"         /0",IF(S24/Y24&gt;5,"  *  ",(S24/Y24-1)))</f>
        <v>-0.04026707843397248</v>
      </c>
    </row>
    <row r="25" spans="1:26" ht="21" customHeight="1">
      <c r="A25" s="142" t="s">
        <v>397</v>
      </c>
      <c r="B25" s="369" t="s">
        <v>398</v>
      </c>
      <c r="C25" s="140">
        <v>12985</v>
      </c>
      <c r="D25" s="136">
        <v>12660</v>
      </c>
      <c r="E25" s="137">
        <v>7</v>
      </c>
      <c r="F25" s="136">
        <v>12</v>
      </c>
      <c r="G25" s="135">
        <f t="shared" si="6"/>
        <v>25664</v>
      </c>
      <c r="H25" s="139">
        <f>G25/$G$9</f>
        <v>0.0070628434549809774</v>
      </c>
      <c r="I25" s="138">
        <v>10640</v>
      </c>
      <c r="J25" s="136">
        <v>10091</v>
      </c>
      <c r="K25" s="137">
        <v>69</v>
      </c>
      <c r="L25" s="136">
        <v>73</v>
      </c>
      <c r="M25" s="135">
        <f>SUM(I25:L25)</f>
        <v>20873</v>
      </c>
      <c r="N25" s="141">
        <f>IF(ISERROR(G25/M25-1),"         /0",(G25/M25-1))</f>
        <v>0.2295309730273558</v>
      </c>
      <c r="O25" s="140">
        <v>100521</v>
      </c>
      <c r="P25" s="136">
        <v>95692</v>
      </c>
      <c r="Q25" s="137">
        <v>199</v>
      </c>
      <c r="R25" s="136">
        <v>271</v>
      </c>
      <c r="S25" s="135">
        <f>SUM(O25:R25)</f>
        <v>196683</v>
      </c>
      <c r="T25" s="139">
        <f>S25/$S$9</f>
        <v>0.00729131487449291</v>
      </c>
      <c r="U25" s="138">
        <v>83349</v>
      </c>
      <c r="V25" s="136">
        <v>79277</v>
      </c>
      <c r="W25" s="137">
        <v>459</v>
      </c>
      <c r="X25" s="136">
        <v>336</v>
      </c>
      <c r="Y25" s="135">
        <f>SUM(U25:X25)</f>
        <v>163421</v>
      </c>
      <c r="Z25" s="134">
        <f>IF(ISERROR(S25/Y25-1),"         /0",IF(S25/Y25&gt;5,"  *  ",(S25/Y25-1)))</f>
        <v>0.2035356533126098</v>
      </c>
    </row>
    <row r="26" spans="1:26" ht="21" customHeight="1">
      <c r="A26" s="142" t="s">
        <v>399</v>
      </c>
      <c r="B26" s="369" t="s">
        <v>400</v>
      </c>
      <c r="C26" s="140">
        <v>11216</v>
      </c>
      <c r="D26" s="136">
        <v>10988</v>
      </c>
      <c r="E26" s="137">
        <v>1665</v>
      </c>
      <c r="F26" s="136">
        <v>1742</v>
      </c>
      <c r="G26" s="135">
        <f t="shared" si="6"/>
        <v>25611</v>
      </c>
      <c r="H26" s="139">
        <f>G26/$G$9</f>
        <v>0.0070482576264618855</v>
      </c>
      <c r="I26" s="138">
        <v>14392</v>
      </c>
      <c r="J26" s="136">
        <v>13624</v>
      </c>
      <c r="K26" s="137">
        <v>564</v>
      </c>
      <c r="L26" s="136">
        <v>600</v>
      </c>
      <c r="M26" s="135">
        <f>SUM(I26:L26)</f>
        <v>29180</v>
      </c>
      <c r="N26" s="141">
        <f>IF(ISERROR(G26/M26-1),"         /0",(G26/M26-1))</f>
        <v>-0.1223098012337217</v>
      </c>
      <c r="O26" s="140">
        <v>93876</v>
      </c>
      <c r="P26" s="136">
        <v>90113</v>
      </c>
      <c r="Q26" s="137">
        <v>8132</v>
      </c>
      <c r="R26" s="136">
        <v>8188</v>
      </c>
      <c r="S26" s="135">
        <f>SUM(O26:R26)</f>
        <v>200309</v>
      </c>
      <c r="T26" s="139">
        <f>S26/$S$9</f>
        <v>0.007425735783950825</v>
      </c>
      <c r="U26" s="138">
        <v>102247</v>
      </c>
      <c r="V26" s="136">
        <v>98354</v>
      </c>
      <c r="W26" s="137">
        <v>4922</v>
      </c>
      <c r="X26" s="136">
        <v>4811</v>
      </c>
      <c r="Y26" s="135">
        <f>SUM(U26:X26)</f>
        <v>210334</v>
      </c>
      <c r="Z26" s="134">
        <f>IF(ISERROR(S26/Y26-1),"         /0",IF(S26/Y26&gt;5,"  *  ",(S26/Y26-1)))</f>
        <v>-0.047662289501459565</v>
      </c>
    </row>
    <row r="27" spans="1:26" ht="21" customHeight="1">
      <c r="A27" s="142" t="s">
        <v>401</v>
      </c>
      <c r="B27" s="369" t="s">
        <v>402</v>
      </c>
      <c r="C27" s="140">
        <v>10796</v>
      </c>
      <c r="D27" s="136">
        <v>10547</v>
      </c>
      <c r="E27" s="137">
        <v>14</v>
      </c>
      <c r="F27" s="136">
        <v>14</v>
      </c>
      <c r="G27" s="135">
        <f t="shared" si="6"/>
        <v>21371</v>
      </c>
      <c r="H27" s="139">
        <f t="shared" si="8"/>
        <v>0.005881391344934479</v>
      </c>
      <c r="I27" s="138">
        <v>9788</v>
      </c>
      <c r="J27" s="136">
        <v>9137</v>
      </c>
      <c r="K27" s="137">
        <v>236</v>
      </c>
      <c r="L27" s="136">
        <v>285</v>
      </c>
      <c r="M27" s="135">
        <f t="shared" si="9"/>
        <v>19446</v>
      </c>
      <c r="N27" s="141">
        <f t="shared" si="10"/>
        <v>0.09899208063354936</v>
      </c>
      <c r="O27" s="140">
        <v>79548</v>
      </c>
      <c r="P27" s="136">
        <v>78646</v>
      </c>
      <c r="Q27" s="137">
        <v>429</v>
      </c>
      <c r="R27" s="136">
        <v>380</v>
      </c>
      <c r="S27" s="135">
        <f t="shared" si="11"/>
        <v>159003</v>
      </c>
      <c r="T27" s="139">
        <f t="shared" si="12"/>
        <v>0.005894464386800059</v>
      </c>
      <c r="U27" s="138">
        <v>75861</v>
      </c>
      <c r="V27" s="136">
        <v>72980</v>
      </c>
      <c r="W27" s="137">
        <v>911</v>
      </c>
      <c r="X27" s="136">
        <v>1022</v>
      </c>
      <c r="Y27" s="135">
        <f t="shared" si="13"/>
        <v>150774</v>
      </c>
      <c r="Z27" s="134">
        <f t="shared" si="14"/>
        <v>0.05457837558199685</v>
      </c>
    </row>
    <row r="28" spans="1:26" ht="21" customHeight="1">
      <c r="A28" s="142" t="s">
        <v>403</v>
      </c>
      <c r="B28" s="369" t="s">
        <v>404</v>
      </c>
      <c r="C28" s="140">
        <v>6358</v>
      </c>
      <c r="D28" s="136">
        <v>5937</v>
      </c>
      <c r="E28" s="137">
        <v>3898</v>
      </c>
      <c r="F28" s="136">
        <v>3786</v>
      </c>
      <c r="G28" s="135">
        <f t="shared" si="6"/>
        <v>19979</v>
      </c>
      <c r="H28" s="139">
        <f t="shared" si="8"/>
        <v>0.005498306943074538</v>
      </c>
      <c r="I28" s="138">
        <v>4133</v>
      </c>
      <c r="J28" s="136">
        <v>4006</v>
      </c>
      <c r="K28" s="137">
        <v>3695</v>
      </c>
      <c r="L28" s="136">
        <v>3789</v>
      </c>
      <c r="M28" s="135">
        <f t="shared" si="9"/>
        <v>15623</v>
      </c>
      <c r="N28" s="141">
        <f t="shared" si="10"/>
        <v>0.2788196889201817</v>
      </c>
      <c r="O28" s="140">
        <v>31752</v>
      </c>
      <c r="P28" s="136">
        <v>31739</v>
      </c>
      <c r="Q28" s="137">
        <v>28019</v>
      </c>
      <c r="R28" s="136">
        <v>28067</v>
      </c>
      <c r="S28" s="135">
        <f t="shared" si="11"/>
        <v>119577</v>
      </c>
      <c r="T28" s="139">
        <f t="shared" si="12"/>
        <v>0.0044328872284195315</v>
      </c>
      <c r="U28" s="138">
        <v>27585</v>
      </c>
      <c r="V28" s="136">
        <v>26725</v>
      </c>
      <c r="W28" s="137">
        <v>24738</v>
      </c>
      <c r="X28" s="136">
        <v>25108</v>
      </c>
      <c r="Y28" s="135">
        <f t="shared" si="13"/>
        <v>104156</v>
      </c>
      <c r="Z28" s="134">
        <f t="shared" si="14"/>
        <v>0.14805676101232756</v>
      </c>
    </row>
    <row r="29" spans="1:26" ht="21" customHeight="1">
      <c r="A29" s="142" t="s">
        <v>405</v>
      </c>
      <c r="B29" s="369" t="s">
        <v>406</v>
      </c>
      <c r="C29" s="140">
        <v>9813</v>
      </c>
      <c r="D29" s="136">
        <v>9649</v>
      </c>
      <c r="E29" s="137">
        <v>35</v>
      </c>
      <c r="F29" s="136">
        <v>19</v>
      </c>
      <c r="G29" s="135">
        <f t="shared" si="6"/>
        <v>19516</v>
      </c>
      <c r="H29" s="139">
        <f t="shared" si="8"/>
        <v>0.005370887346766239</v>
      </c>
      <c r="I29" s="138">
        <v>6998</v>
      </c>
      <c r="J29" s="136">
        <v>7345</v>
      </c>
      <c r="K29" s="137">
        <v>11</v>
      </c>
      <c r="L29" s="136">
        <v>6</v>
      </c>
      <c r="M29" s="135">
        <f t="shared" si="9"/>
        <v>14360</v>
      </c>
      <c r="N29" s="141">
        <f t="shared" si="10"/>
        <v>0.3590529247910863</v>
      </c>
      <c r="O29" s="140">
        <v>62466</v>
      </c>
      <c r="P29" s="136">
        <v>62997</v>
      </c>
      <c r="Q29" s="137">
        <v>187</v>
      </c>
      <c r="R29" s="136">
        <v>128</v>
      </c>
      <c r="S29" s="135">
        <f t="shared" si="11"/>
        <v>125778</v>
      </c>
      <c r="T29" s="139">
        <f t="shared" si="12"/>
        <v>0.004662767002150512</v>
      </c>
      <c r="U29" s="138">
        <v>60988</v>
      </c>
      <c r="V29" s="136">
        <v>63459</v>
      </c>
      <c r="W29" s="137">
        <v>382</v>
      </c>
      <c r="X29" s="136">
        <v>337</v>
      </c>
      <c r="Y29" s="135">
        <f t="shared" si="13"/>
        <v>125166</v>
      </c>
      <c r="Z29" s="134">
        <f t="shared" si="14"/>
        <v>0.0048895067350558374</v>
      </c>
    </row>
    <row r="30" spans="1:26" ht="21" customHeight="1">
      <c r="A30" s="142" t="s">
        <v>407</v>
      </c>
      <c r="B30" s="369" t="s">
        <v>408</v>
      </c>
      <c r="C30" s="140">
        <v>9136</v>
      </c>
      <c r="D30" s="136">
        <v>8711</v>
      </c>
      <c r="E30" s="137">
        <v>973</v>
      </c>
      <c r="F30" s="136">
        <v>396</v>
      </c>
      <c r="G30" s="135">
        <f t="shared" si="6"/>
        <v>19216</v>
      </c>
      <c r="H30" s="139">
        <f t="shared" si="8"/>
        <v>0.005288326053261942</v>
      </c>
      <c r="I30" s="138">
        <v>9030</v>
      </c>
      <c r="J30" s="136">
        <v>8328</v>
      </c>
      <c r="K30" s="137">
        <v>125</v>
      </c>
      <c r="L30" s="136">
        <v>105</v>
      </c>
      <c r="M30" s="135">
        <f t="shared" si="9"/>
        <v>17588</v>
      </c>
      <c r="N30" s="141">
        <f t="shared" si="10"/>
        <v>0.09256311121219007</v>
      </c>
      <c r="O30" s="140">
        <v>69682</v>
      </c>
      <c r="P30" s="136">
        <v>67392</v>
      </c>
      <c r="Q30" s="137">
        <v>3013</v>
      </c>
      <c r="R30" s="136">
        <v>2354</v>
      </c>
      <c r="S30" s="135">
        <f t="shared" si="11"/>
        <v>142441</v>
      </c>
      <c r="T30" s="139">
        <f t="shared" si="12"/>
        <v>0.0052804878003571455</v>
      </c>
      <c r="U30" s="138">
        <v>68324</v>
      </c>
      <c r="V30" s="136">
        <v>65514</v>
      </c>
      <c r="W30" s="137">
        <v>918</v>
      </c>
      <c r="X30" s="136">
        <v>965</v>
      </c>
      <c r="Y30" s="135">
        <f t="shared" si="13"/>
        <v>135721</v>
      </c>
      <c r="Z30" s="134">
        <f t="shared" si="14"/>
        <v>0.04951333986634343</v>
      </c>
    </row>
    <row r="31" spans="1:26" ht="21" customHeight="1">
      <c r="A31" s="142" t="s">
        <v>409</v>
      </c>
      <c r="B31" s="369" t="s">
        <v>410</v>
      </c>
      <c r="C31" s="140">
        <v>7953</v>
      </c>
      <c r="D31" s="136">
        <v>7623</v>
      </c>
      <c r="E31" s="137">
        <v>1018</v>
      </c>
      <c r="F31" s="136">
        <v>1029</v>
      </c>
      <c r="G31" s="135">
        <f t="shared" si="6"/>
        <v>17623</v>
      </c>
      <c r="H31" s="139">
        <f t="shared" si="8"/>
        <v>0.004849925584754122</v>
      </c>
      <c r="I31" s="138">
        <v>7869</v>
      </c>
      <c r="J31" s="136">
        <v>7431</v>
      </c>
      <c r="K31" s="137">
        <v>11</v>
      </c>
      <c r="L31" s="136">
        <v>6</v>
      </c>
      <c r="M31" s="135">
        <f t="shared" si="9"/>
        <v>15317</v>
      </c>
      <c r="N31" s="141">
        <f t="shared" si="10"/>
        <v>0.15055167460991048</v>
      </c>
      <c r="O31" s="140">
        <v>64639</v>
      </c>
      <c r="P31" s="136">
        <v>66342</v>
      </c>
      <c r="Q31" s="137">
        <v>5629</v>
      </c>
      <c r="R31" s="136">
        <v>5285</v>
      </c>
      <c r="S31" s="135">
        <f t="shared" si="11"/>
        <v>141895</v>
      </c>
      <c r="T31" s="139">
        <f t="shared" si="12"/>
        <v>0.005260246813990896</v>
      </c>
      <c r="U31" s="138">
        <v>54401</v>
      </c>
      <c r="V31" s="136">
        <v>54867</v>
      </c>
      <c r="W31" s="137">
        <v>266</v>
      </c>
      <c r="X31" s="136">
        <v>175</v>
      </c>
      <c r="Y31" s="135">
        <f t="shared" si="13"/>
        <v>109709</v>
      </c>
      <c r="Z31" s="134">
        <f t="shared" si="14"/>
        <v>0.29337611317211887</v>
      </c>
    </row>
    <row r="32" spans="1:26" ht="21" customHeight="1">
      <c r="A32" s="142" t="s">
        <v>411</v>
      </c>
      <c r="B32" s="369" t="s">
        <v>412</v>
      </c>
      <c r="C32" s="140">
        <v>8589</v>
      </c>
      <c r="D32" s="136">
        <v>8409</v>
      </c>
      <c r="E32" s="137">
        <v>41</v>
      </c>
      <c r="F32" s="136">
        <v>58</v>
      </c>
      <c r="G32" s="135">
        <f t="shared" si="6"/>
        <v>17097</v>
      </c>
      <c r="H32" s="139">
        <f t="shared" si="8"/>
        <v>0.004705168116809919</v>
      </c>
      <c r="I32" s="138">
        <v>9291</v>
      </c>
      <c r="J32" s="136">
        <v>9168</v>
      </c>
      <c r="K32" s="137">
        <v>96</v>
      </c>
      <c r="L32" s="136">
        <v>109</v>
      </c>
      <c r="M32" s="135">
        <f t="shared" si="9"/>
        <v>18664</v>
      </c>
      <c r="N32" s="141">
        <f t="shared" si="10"/>
        <v>-0.08395842263180453</v>
      </c>
      <c r="O32" s="140">
        <v>65981</v>
      </c>
      <c r="P32" s="136">
        <v>65229</v>
      </c>
      <c r="Q32" s="137">
        <v>347</v>
      </c>
      <c r="R32" s="136">
        <v>368</v>
      </c>
      <c r="S32" s="135">
        <f t="shared" si="11"/>
        <v>131925</v>
      </c>
      <c r="T32" s="139">
        <f t="shared" si="12"/>
        <v>0.004890644920087029</v>
      </c>
      <c r="U32" s="138">
        <v>70986</v>
      </c>
      <c r="V32" s="136">
        <v>68910</v>
      </c>
      <c r="W32" s="137">
        <v>428</v>
      </c>
      <c r="X32" s="136">
        <v>441</v>
      </c>
      <c r="Y32" s="135">
        <f t="shared" si="13"/>
        <v>140765</v>
      </c>
      <c r="Z32" s="134">
        <f t="shared" si="14"/>
        <v>-0.06279970163037685</v>
      </c>
    </row>
    <row r="33" spans="1:26" ht="21" customHeight="1">
      <c r="A33" s="142" t="s">
        <v>413</v>
      </c>
      <c r="B33" s="369" t="s">
        <v>414</v>
      </c>
      <c r="C33" s="140">
        <v>7436</v>
      </c>
      <c r="D33" s="136">
        <v>7109</v>
      </c>
      <c r="E33" s="137">
        <v>77</v>
      </c>
      <c r="F33" s="136">
        <v>77</v>
      </c>
      <c r="G33" s="135">
        <f t="shared" si="6"/>
        <v>14699</v>
      </c>
      <c r="H33" s="139">
        <f>G33/$G$9</f>
        <v>0.004045228177398901</v>
      </c>
      <c r="I33" s="138">
        <v>7310</v>
      </c>
      <c r="J33" s="136">
        <v>7026</v>
      </c>
      <c r="K33" s="137">
        <v>150</v>
      </c>
      <c r="L33" s="136">
        <v>162</v>
      </c>
      <c r="M33" s="135">
        <f>SUM(I33:L33)</f>
        <v>14648</v>
      </c>
      <c r="N33" s="141">
        <f>IF(ISERROR(G33/M33-1),"         /0",(G33/M33-1))</f>
        <v>0.003481703986892404</v>
      </c>
      <c r="O33" s="140">
        <v>53649</v>
      </c>
      <c r="P33" s="136">
        <v>52027</v>
      </c>
      <c r="Q33" s="137">
        <v>678</v>
      </c>
      <c r="R33" s="136">
        <v>678</v>
      </c>
      <c r="S33" s="135">
        <f>SUM(O33:R33)</f>
        <v>107032</v>
      </c>
      <c r="T33" s="139">
        <f>S33/$S$9</f>
        <v>0.003967826470242599</v>
      </c>
      <c r="U33" s="138">
        <v>49007</v>
      </c>
      <c r="V33" s="136">
        <v>46902</v>
      </c>
      <c r="W33" s="137">
        <v>993</v>
      </c>
      <c r="X33" s="136">
        <v>1011</v>
      </c>
      <c r="Y33" s="135">
        <f>SUM(U33:X33)</f>
        <v>97913</v>
      </c>
      <c r="Z33" s="134">
        <f>IF(ISERROR(S33/Y33-1),"         /0",IF(S33/Y33&gt;5,"  *  ",(S33/Y33-1)))</f>
        <v>0.09313370032579948</v>
      </c>
    </row>
    <row r="34" spans="1:26" ht="21" customHeight="1">
      <c r="A34" s="142" t="s">
        <v>415</v>
      </c>
      <c r="B34" s="369" t="s">
        <v>416</v>
      </c>
      <c r="C34" s="140">
        <v>0</v>
      </c>
      <c r="D34" s="136">
        <v>0</v>
      </c>
      <c r="E34" s="137">
        <v>6633</v>
      </c>
      <c r="F34" s="136">
        <v>6794</v>
      </c>
      <c r="G34" s="135">
        <f t="shared" si="6"/>
        <v>13427</v>
      </c>
      <c r="H34" s="139">
        <f>G34/$G$9</f>
        <v>0.003695168292940679</v>
      </c>
      <c r="I34" s="138"/>
      <c r="J34" s="136"/>
      <c r="K34" s="137">
        <v>7026</v>
      </c>
      <c r="L34" s="136">
        <v>7007</v>
      </c>
      <c r="M34" s="135">
        <f>SUM(I34:L34)</f>
        <v>14033</v>
      </c>
      <c r="N34" s="141">
        <f>IF(ISERROR(G34/M34-1),"         /0",(G34/M34-1))</f>
        <v>-0.043183923608636765</v>
      </c>
      <c r="O34" s="140"/>
      <c r="P34" s="136"/>
      <c r="Q34" s="137">
        <v>52755</v>
      </c>
      <c r="R34" s="136">
        <v>52993</v>
      </c>
      <c r="S34" s="135">
        <f>SUM(O34:R34)</f>
        <v>105748</v>
      </c>
      <c r="T34" s="139">
        <f>S34/$S$9</f>
        <v>0.003920226788018671</v>
      </c>
      <c r="U34" s="138"/>
      <c r="V34" s="136"/>
      <c r="W34" s="137">
        <v>56158</v>
      </c>
      <c r="X34" s="136">
        <v>56208</v>
      </c>
      <c r="Y34" s="135">
        <f>SUM(U34:X34)</f>
        <v>112366</v>
      </c>
      <c r="Z34" s="134">
        <f>IF(ISERROR(S34/Y34-1),"         /0",IF(S34/Y34&gt;5,"  *  ",(S34/Y34-1)))</f>
        <v>-0.05889681932257085</v>
      </c>
    </row>
    <row r="35" spans="1:26" ht="21" customHeight="1">
      <c r="A35" s="142" t="s">
        <v>417</v>
      </c>
      <c r="B35" s="369" t="s">
        <v>418</v>
      </c>
      <c r="C35" s="140">
        <v>5793</v>
      </c>
      <c r="D35" s="136">
        <v>5588</v>
      </c>
      <c r="E35" s="137">
        <v>7</v>
      </c>
      <c r="F35" s="136">
        <v>12</v>
      </c>
      <c r="G35" s="135">
        <f t="shared" si="6"/>
        <v>11400</v>
      </c>
      <c r="H35" s="139">
        <f>G35/$G$9</f>
        <v>0.0031373291531633083</v>
      </c>
      <c r="I35" s="138">
        <v>4472</v>
      </c>
      <c r="J35" s="136">
        <v>4539</v>
      </c>
      <c r="K35" s="137">
        <v>68</v>
      </c>
      <c r="L35" s="136">
        <v>17</v>
      </c>
      <c r="M35" s="135">
        <f>SUM(I35:L35)</f>
        <v>9096</v>
      </c>
      <c r="N35" s="141">
        <f>IF(ISERROR(G35/M35-1),"         /0",(G35/M35-1))</f>
        <v>0.2532981530343008</v>
      </c>
      <c r="O35" s="140">
        <v>43705</v>
      </c>
      <c r="P35" s="136">
        <v>42997</v>
      </c>
      <c r="Q35" s="137">
        <v>317</v>
      </c>
      <c r="R35" s="136">
        <v>365</v>
      </c>
      <c r="S35" s="135">
        <f>SUM(O35:R35)</f>
        <v>87384</v>
      </c>
      <c r="T35" s="139">
        <f>S35/$S$9</f>
        <v>0.0032394475322864123</v>
      </c>
      <c r="U35" s="138">
        <v>31061</v>
      </c>
      <c r="V35" s="136">
        <v>31070</v>
      </c>
      <c r="W35" s="137">
        <v>180</v>
      </c>
      <c r="X35" s="136">
        <v>130</v>
      </c>
      <c r="Y35" s="135">
        <f>SUM(U35:X35)</f>
        <v>62441</v>
      </c>
      <c r="Z35" s="134">
        <f>IF(ISERROR(S35/Y35-1),"         /0",IF(S35/Y35&gt;5,"  *  ",(S35/Y35-1)))</f>
        <v>0.39946509504972694</v>
      </c>
    </row>
    <row r="36" spans="1:26" ht="21" customHeight="1">
      <c r="A36" s="142" t="s">
        <v>419</v>
      </c>
      <c r="B36" s="369" t="s">
        <v>420</v>
      </c>
      <c r="C36" s="140">
        <v>4433</v>
      </c>
      <c r="D36" s="136">
        <v>4271</v>
      </c>
      <c r="E36" s="137">
        <v>114</v>
      </c>
      <c r="F36" s="136">
        <v>119</v>
      </c>
      <c r="G36" s="135">
        <f t="shared" si="6"/>
        <v>8937</v>
      </c>
      <c r="H36" s="139">
        <f>G36/$G$9</f>
        <v>0.0024595009334930254</v>
      </c>
      <c r="I36" s="138">
        <v>4443</v>
      </c>
      <c r="J36" s="136">
        <v>4402</v>
      </c>
      <c r="K36" s="137">
        <v>133</v>
      </c>
      <c r="L36" s="136">
        <v>111</v>
      </c>
      <c r="M36" s="135">
        <f>SUM(I36:L36)</f>
        <v>9089</v>
      </c>
      <c r="N36" s="141">
        <f>IF(ISERROR(G36/M36-1),"         /0",(G36/M36-1))</f>
        <v>-0.016723511937506874</v>
      </c>
      <c r="O36" s="140">
        <v>34167</v>
      </c>
      <c r="P36" s="136">
        <v>34213</v>
      </c>
      <c r="Q36" s="137">
        <v>996</v>
      </c>
      <c r="R36" s="136">
        <v>963</v>
      </c>
      <c r="S36" s="135">
        <f>SUM(O36:R36)</f>
        <v>70339</v>
      </c>
      <c r="T36" s="139">
        <f>S36/$S$9</f>
        <v>0.0026075654579041235</v>
      </c>
      <c r="U36" s="138">
        <v>34010</v>
      </c>
      <c r="V36" s="136">
        <v>34000</v>
      </c>
      <c r="W36" s="137">
        <v>1269</v>
      </c>
      <c r="X36" s="136">
        <v>944</v>
      </c>
      <c r="Y36" s="135">
        <f>SUM(U36:X36)</f>
        <v>70223</v>
      </c>
      <c r="Z36" s="134">
        <f>IF(ISERROR(S36/Y36-1),"         /0",IF(S36/Y36&gt;5,"  *  ",(S36/Y36-1)))</f>
        <v>0.0016518804380332153</v>
      </c>
    </row>
    <row r="37" spans="1:26" ht="21" customHeight="1">
      <c r="A37" s="142" t="s">
        <v>421</v>
      </c>
      <c r="B37" s="369" t="s">
        <v>422</v>
      </c>
      <c r="C37" s="140">
        <v>4152</v>
      </c>
      <c r="D37" s="136">
        <v>3791</v>
      </c>
      <c r="E37" s="137">
        <v>154</v>
      </c>
      <c r="F37" s="136">
        <v>153</v>
      </c>
      <c r="G37" s="135">
        <f t="shared" si="6"/>
        <v>8250</v>
      </c>
      <c r="H37" s="139">
        <f>G37/$G$9</f>
        <v>0.0022704355713681836</v>
      </c>
      <c r="I37" s="138">
        <v>3669</v>
      </c>
      <c r="J37" s="136">
        <v>3353</v>
      </c>
      <c r="K37" s="137">
        <v>346</v>
      </c>
      <c r="L37" s="136">
        <v>335</v>
      </c>
      <c r="M37" s="135">
        <f>SUM(I37:L37)</f>
        <v>7703</v>
      </c>
      <c r="N37" s="141">
        <f>IF(ISERROR(G37/M37-1),"         /0",(G37/M37-1))</f>
        <v>0.07101129430092179</v>
      </c>
      <c r="O37" s="140">
        <v>31808</v>
      </c>
      <c r="P37" s="136">
        <v>29755</v>
      </c>
      <c r="Q37" s="137">
        <v>1713</v>
      </c>
      <c r="R37" s="136">
        <v>1938</v>
      </c>
      <c r="S37" s="135">
        <f>SUM(O37:R37)</f>
        <v>65214</v>
      </c>
      <c r="T37" s="139">
        <f>S37/$S$9</f>
        <v>0.0024175745144480233</v>
      </c>
      <c r="U37" s="138">
        <v>27015</v>
      </c>
      <c r="V37" s="136">
        <v>24091</v>
      </c>
      <c r="W37" s="137">
        <v>3986</v>
      </c>
      <c r="X37" s="136">
        <v>3958</v>
      </c>
      <c r="Y37" s="135">
        <f>SUM(U37:X37)</f>
        <v>59050</v>
      </c>
      <c r="Z37" s="134">
        <f>IF(ISERROR(S37/Y37-1),"         /0",IF(S37/Y37&gt;5,"  *  ",(S37/Y37-1)))</f>
        <v>0.10438611346316673</v>
      </c>
    </row>
    <row r="38" spans="1:26" ht="21" customHeight="1">
      <c r="A38" s="142" t="s">
        <v>423</v>
      </c>
      <c r="B38" s="369" t="s">
        <v>424</v>
      </c>
      <c r="C38" s="140">
        <v>3584</v>
      </c>
      <c r="D38" s="136">
        <v>3396</v>
      </c>
      <c r="E38" s="137">
        <v>58</v>
      </c>
      <c r="F38" s="136">
        <v>39</v>
      </c>
      <c r="G38" s="135">
        <f t="shared" si="6"/>
        <v>7077</v>
      </c>
      <c r="H38" s="139">
        <f aca="true" t="shared" si="15" ref="H38:H50">G38/$G$9</f>
        <v>0.0019476209137663802</v>
      </c>
      <c r="I38" s="138">
        <v>2627</v>
      </c>
      <c r="J38" s="136">
        <v>2720</v>
      </c>
      <c r="K38" s="137">
        <v>266</v>
      </c>
      <c r="L38" s="136">
        <v>210</v>
      </c>
      <c r="M38" s="135">
        <f aca="true" t="shared" si="16" ref="M38:M50">SUM(I38:L38)</f>
        <v>5823</v>
      </c>
      <c r="N38" s="141">
        <f aca="true" t="shared" si="17" ref="N38:N50">IF(ISERROR(G38/M38-1),"         /0",(G38/M38-1))</f>
        <v>0.2153529108706853</v>
      </c>
      <c r="O38" s="140">
        <v>23363</v>
      </c>
      <c r="P38" s="136">
        <v>23309</v>
      </c>
      <c r="Q38" s="137">
        <v>525</v>
      </c>
      <c r="R38" s="136">
        <v>422</v>
      </c>
      <c r="S38" s="135">
        <f aca="true" t="shared" si="18" ref="S38:S50">SUM(O38:R38)</f>
        <v>47619</v>
      </c>
      <c r="T38" s="139">
        <f aca="true" t="shared" si="19" ref="T38:T50">S38/$S$9</f>
        <v>0.0017653031680850803</v>
      </c>
      <c r="U38" s="138">
        <v>20279</v>
      </c>
      <c r="V38" s="136">
        <v>20725</v>
      </c>
      <c r="W38" s="137">
        <v>673</v>
      </c>
      <c r="X38" s="136">
        <v>593</v>
      </c>
      <c r="Y38" s="135">
        <f aca="true" t="shared" si="20" ref="Y38:Y50">SUM(U38:X38)</f>
        <v>42270</v>
      </c>
      <c r="Z38" s="134">
        <f aca="true" t="shared" si="21" ref="Z38:Z50">IF(ISERROR(S38/Y38-1),"         /0",IF(S38/Y38&gt;5,"  *  ",(S38/Y38-1)))</f>
        <v>0.1265436479772888</v>
      </c>
    </row>
    <row r="39" spans="1:26" ht="21" customHeight="1">
      <c r="A39" s="142" t="s">
        <v>425</v>
      </c>
      <c r="B39" s="369" t="s">
        <v>426</v>
      </c>
      <c r="C39" s="140">
        <v>3341</v>
      </c>
      <c r="D39" s="136">
        <v>3262</v>
      </c>
      <c r="E39" s="137">
        <v>50</v>
      </c>
      <c r="F39" s="136">
        <v>41</v>
      </c>
      <c r="G39" s="135">
        <f t="shared" si="6"/>
        <v>6694</v>
      </c>
      <c r="H39" s="139">
        <f t="shared" si="15"/>
        <v>0.0018422176623925602</v>
      </c>
      <c r="I39" s="138">
        <v>2809</v>
      </c>
      <c r="J39" s="136">
        <v>2676</v>
      </c>
      <c r="K39" s="137">
        <v>78</v>
      </c>
      <c r="L39" s="136">
        <v>46</v>
      </c>
      <c r="M39" s="135">
        <f t="shared" si="16"/>
        <v>5609</v>
      </c>
      <c r="N39" s="141">
        <f t="shared" si="17"/>
        <v>0.19343911570689953</v>
      </c>
      <c r="O39" s="140">
        <v>27035</v>
      </c>
      <c r="P39" s="136">
        <v>26325</v>
      </c>
      <c r="Q39" s="137">
        <v>615</v>
      </c>
      <c r="R39" s="136">
        <v>626</v>
      </c>
      <c r="S39" s="135">
        <f t="shared" si="18"/>
        <v>54601</v>
      </c>
      <c r="T39" s="139">
        <f t="shared" si="19"/>
        <v>0.002024135708028591</v>
      </c>
      <c r="U39" s="138">
        <v>25424</v>
      </c>
      <c r="V39" s="136">
        <v>23960</v>
      </c>
      <c r="W39" s="137">
        <v>642</v>
      </c>
      <c r="X39" s="136">
        <v>564</v>
      </c>
      <c r="Y39" s="135">
        <f t="shared" si="20"/>
        <v>50590</v>
      </c>
      <c r="Z39" s="134">
        <f t="shared" si="21"/>
        <v>0.07928444356592212</v>
      </c>
    </row>
    <row r="40" spans="1:26" ht="21" customHeight="1">
      <c r="A40" s="142" t="s">
        <v>427</v>
      </c>
      <c r="B40" s="369" t="s">
        <v>428</v>
      </c>
      <c r="C40" s="140">
        <v>3109</v>
      </c>
      <c r="D40" s="136">
        <v>3042</v>
      </c>
      <c r="E40" s="137">
        <v>0</v>
      </c>
      <c r="F40" s="136">
        <v>0</v>
      </c>
      <c r="G40" s="135">
        <f t="shared" si="6"/>
        <v>6151</v>
      </c>
      <c r="H40" s="139">
        <f t="shared" si="15"/>
        <v>0.0016927817211497816</v>
      </c>
      <c r="I40" s="138">
        <v>3391</v>
      </c>
      <c r="J40" s="136">
        <v>3248</v>
      </c>
      <c r="K40" s="137">
        <v>3</v>
      </c>
      <c r="L40" s="136">
        <v>3</v>
      </c>
      <c r="M40" s="135">
        <f t="shared" si="16"/>
        <v>6645</v>
      </c>
      <c r="N40" s="141">
        <f t="shared" si="17"/>
        <v>-0.07434161023325814</v>
      </c>
      <c r="O40" s="140">
        <v>25658</v>
      </c>
      <c r="P40" s="136">
        <v>24170</v>
      </c>
      <c r="Q40" s="137">
        <v>66</v>
      </c>
      <c r="R40" s="136">
        <v>62</v>
      </c>
      <c r="S40" s="135">
        <f t="shared" si="18"/>
        <v>49956</v>
      </c>
      <c r="T40" s="139">
        <f t="shared" si="19"/>
        <v>0.0018519390383010621</v>
      </c>
      <c r="U40" s="138">
        <v>24926</v>
      </c>
      <c r="V40" s="136">
        <v>23173</v>
      </c>
      <c r="W40" s="137">
        <v>21</v>
      </c>
      <c r="X40" s="136">
        <v>21</v>
      </c>
      <c r="Y40" s="135">
        <f t="shared" si="20"/>
        <v>48141</v>
      </c>
      <c r="Z40" s="134">
        <f t="shared" si="21"/>
        <v>0.037701751106125725</v>
      </c>
    </row>
    <row r="41" spans="1:26" ht="21" customHeight="1">
      <c r="A41" s="142" t="s">
        <v>429</v>
      </c>
      <c r="B41" s="369" t="s">
        <v>430</v>
      </c>
      <c r="C41" s="140">
        <v>1111</v>
      </c>
      <c r="D41" s="136">
        <v>1116</v>
      </c>
      <c r="E41" s="137">
        <v>1617</v>
      </c>
      <c r="F41" s="136">
        <v>1605</v>
      </c>
      <c r="G41" s="135">
        <f t="shared" si="6"/>
        <v>5449</v>
      </c>
      <c r="H41" s="139">
        <f t="shared" si="15"/>
        <v>0.0014995882943497252</v>
      </c>
      <c r="I41" s="138">
        <v>1559</v>
      </c>
      <c r="J41" s="136">
        <v>1518</v>
      </c>
      <c r="K41" s="137">
        <v>19</v>
      </c>
      <c r="L41" s="136">
        <v>19</v>
      </c>
      <c r="M41" s="135">
        <f t="shared" si="16"/>
        <v>3115</v>
      </c>
      <c r="N41" s="141">
        <f t="shared" si="17"/>
        <v>0.7492776886035313</v>
      </c>
      <c r="O41" s="140">
        <v>10013</v>
      </c>
      <c r="P41" s="136">
        <v>9983</v>
      </c>
      <c r="Q41" s="137">
        <v>15451</v>
      </c>
      <c r="R41" s="136">
        <v>15473</v>
      </c>
      <c r="S41" s="135">
        <f t="shared" si="18"/>
        <v>50920</v>
      </c>
      <c r="T41" s="139">
        <f t="shared" si="19"/>
        <v>0.0018876758713726096</v>
      </c>
      <c r="U41" s="138">
        <v>10882</v>
      </c>
      <c r="V41" s="136">
        <v>11039</v>
      </c>
      <c r="W41" s="137">
        <v>7280</v>
      </c>
      <c r="X41" s="136">
        <v>7598</v>
      </c>
      <c r="Y41" s="135">
        <f t="shared" si="20"/>
        <v>36799</v>
      </c>
      <c r="Z41" s="134">
        <f t="shared" si="21"/>
        <v>0.3837332536210223</v>
      </c>
    </row>
    <row r="42" spans="1:26" ht="21" customHeight="1">
      <c r="A42" s="142" t="s">
        <v>431</v>
      </c>
      <c r="B42" s="369" t="s">
        <v>432</v>
      </c>
      <c r="C42" s="140">
        <v>2446</v>
      </c>
      <c r="D42" s="136">
        <v>2421</v>
      </c>
      <c r="E42" s="137">
        <v>265</v>
      </c>
      <c r="F42" s="136">
        <v>245</v>
      </c>
      <c r="G42" s="135">
        <f t="shared" si="6"/>
        <v>5377</v>
      </c>
      <c r="H42" s="139">
        <f t="shared" si="15"/>
        <v>0.0014797735839086937</v>
      </c>
      <c r="I42" s="138">
        <v>2435</v>
      </c>
      <c r="J42" s="136">
        <v>2143</v>
      </c>
      <c r="K42" s="137">
        <v>422</v>
      </c>
      <c r="L42" s="136">
        <v>405</v>
      </c>
      <c r="M42" s="135">
        <f t="shared" si="16"/>
        <v>5405</v>
      </c>
      <c r="N42" s="141">
        <f t="shared" si="17"/>
        <v>-0.005180388529139712</v>
      </c>
      <c r="O42" s="140">
        <v>19257</v>
      </c>
      <c r="P42" s="136">
        <v>18669</v>
      </c>
      <c r="Q42" s="137">
        <v>2867</v>
      </c>
      <c r="R42" s="136">
        <v>2666</v>
      </c>
      <c r="S42" s="135">
        <f t="shared" si="18"/>
        <v>43459</v>
      </c>
      <c r="T42" s="139">
        <f t="shared" si="19"/>
        <v>0.0016110861291041287</v>
      </c>
      <c r="U42" s="138">
        <v>17437</v>
      </c>
      <c r="V42" s="136">
        <v>16904</v>
      </c>
      <c r="W42" s="137">
        <v>3763</v>
      </c>
      <c r="X42" s="136">
        <v>3677</v>
      </c>
      <c r="Y42" s="135">
        <f t="shared" si="20"/>
        <v>41781</v>
      </c>
      <c r="Z42" s="134">
        <f t="shared" si="21"/>
        <v>0.04016179603168912</v>
      </c>
    </row>
    <row r="43" spans="1:26" ht="21" customHeight="1">
      <c r="A43" s="142" t="s">
        <v>433</v>
      </c>
      <c r="B43" s="369" t="s">
        <v>434</v>
      </c>
      <c r="C43" s="140">
        <v>798</v>
      </c>
      <c r="D43" s="136">
        <v>840</v>
      </c>
      <c r="E43" s="137">
        <v>1246</v>
      </c>
      <c r="F43" s="136">
        <v>1123</v>
      </c>
      <c r="G43" s="135">
        <f t="shared" si="6"/>
        <v>4007</v>
      </c>
      <c r="H43" s="139">
        <f t="shared" si="15"/>
        <v>0.0011027436769057348</v>
      </c>
      <c r="I43" s="138">
        <v>1714</v>
      </c>
      <c r="J43" s="136">
        <v>1659</v>
      </c>
      <c r="K43" s="137">
        <v>221</v>
      </c>
      <c r="L43" s="136">
        <v>289</v>
      </c>
      <c r="M43" s="135">
        <f t="shared" si="16"/>
        <v>3883</v>
      </c>
      <c r="N43" s="141">
        <f t="shared" si="17"/>
        <v>0.03193407159412831</v>
      </c>
      <c r="O43" s="140">
        <v>9170</v>
      </c>
      <c r="P43" s="136">
        <v>8932</v>
      </c>
      <c r="Q43" s="137">
        <v>3985</v>
      </c>
      <c r="R43" s="136">
        <v>3545</v>
      </c>
      <c r="S43" s="135">
        <f t="shared" si="18"/>
        <v>25632</v>
      </c>
      <c r="T43" s="139">
        <f t="shared" si="19"/>
        <v>0.0009502142171057095</v>
      </c>
      <c r="U43" s="138">
        <v>9661</v>
      </c>
      <c r="V43" s="136">
        <v>9470</v>
      </c>
      <c r="W43" s="137">
        <v>2038</v>
      </c>
      <c r="X43" s="136">
        <v>1830</v>
      </c>
      <c r="Y43" s="135">
        <f t="shared" si="20"/>
        <v>22999</v>
      </c>
      <c r="Z43" s="134">
        <f t="shared" si="21"/>
        <v>0.11448323840166963</v>
      </c>
    </row>
    <row r="44" spans="1:26" ht="21" customHeight="1">
      <c r="A44" s="142" t="s">
        <v>435</v>
      </c>
      <c r="B44" s="369" t="s">
        <v>436</v>
      </c>
      <c r="C44" s="140">
        <v>1976</v>
      </c>
      <c r="D44" s="136">
        <v>1909</v>
      </c>
      <c r="E44" s="137">
        <v>37</v>
      </c>
      <c r="F44" s="136">
        <v>34</v>
      </c>
      <c r="G44" s="135">
        <f t="shared" si="6"/>
        <v>3956</v>
      </c>
      <c r="H44" s="139">
        <f t="shared" si="15"/>
        <v>0.0010887082570100043</v>
      </c>
      <c r="I44" s="138">
        <v>864</v>
      </c>
      <c r="J44" s="136">
        <v>817</v>
      </c>
      <c r="K44" s="137">
        <v>53</v>
      </c>
      <c r="L44" s="136">
        <v>80</v>
      </c>
      <c r="M44" s="135">
        <f t="shared" si="16"/>
        <v>1814</v>
      </c>
      <c r="N44" s="141">
        <f t="shared" si="17"/>
        <v>1.1808158765159869</v>
      </c>
      <c r="O44" s="140">
        <v>12231</v>
      </c>
      <c r="P44" s="136">
        <v>12051</v>
      </c>
      <c r="Q44" s="137">
        <v>462</v>
      </c>
      <c r="R44" s="136">
        <v>366</v>
      </c>
      <c r="S44" s="135">
        <f t="shared" si="18"/>
        <v>25110</v>
      </c>
      <c r="T44" s="139">
        <f t="shared" si="19"/>
        <v>0.0009308629444258882</v>
      </c>
      <c r="U44" s="138">
        <v>11372</v>
      </c>
      <c r="V44" s="136">
        <v>10715</v>
      </c>
      <c r="W44" s="137">
        <v>343</v>
      </c>
      <c r="X44" s="136">
        <v>335</v>
      </c>
      <c r="Y44" s="135">
        <f t="shared" si="20"/>
        <v>22765</v>
      </c>
      <c r="Z44" s="134">
        <f t="shared" si="21"/>
        <v>0.10300900505161437</v>
      </c>
    </row>
    <row r="45" spans="1:26" ht="21" customHeight="1">
      <c r="A45" s="142" t="s">
        <v>437</v>
      </c>
      <c r="B45" s="369" t="s">
        <v>438</v>
      </c>
      <c r="C45" s="140">
        <v>437</v>
      </c>
      <c r="D45" s="136">
        <v>403</v>
      </c>
      <c r="E45" s="137">
        <v>1422</v>
      </c>
      <c r="F45" s="136">
        <v>1523</v>
      </c>
      <c r="G45" s="135">
        <f t="shared" si="6"/>
        <v>3785</v>
      </c>
      <c r="H45" s="139">
        <f t="shared" si="15"/>
        <v>0.0010416483197125547</v>
      </c>
      <c r="I45" s="138">
        <v>189</v>
      </c>
      <c r="J45" s="136">
        <v>174</v>
      </c>
      <c r="K45" s="137">
        <v>925</v>
      </c>
      <c r="L45" s="136">
        <v>876</v>
      </c>
      <c r="M45" s="135">
        <f t="shared" si="16"/>
        <v>2164</v>
      </c>
      <c r="N45" s="141">
        <f t="shared" si="17"/>
        <v>0.7490757855822552</v>
      </c>
      <c r="O45" s="140">
        <v>877</v>
      </c>
      <c r="P45" s="136">
        <v>887</v>
      </c>
      <c r="Q45" s="137">
        <v>6556</v>
      </c>
      <c r="R45" s="136">
        <v>6533</v>
      </c>
      <c r="S45" s="135">
        <f t="shared" si="18"/>
        <v>14853</v>
      </c>
      <c r="T45" s="139">
        <f t="shared" si="19"/>
        <v>0.0005506215576884793</v>
      </c>
      <c r="U45" s="138">
        <v>465</v>
      </c>
      <c r="V45" s="136">
        <v>497</v>
      </c>
      <c r="W45" s="137">
        <v>4227</v>
      </c>
      <c r="X45" s="136">
        <v>4289</v>
      </c>
      <c r="Y45" s="135">
        <f t="shared" si="20"/>
        <v>9478</v>
      </c>
      <c r="Z45" s="134">
        <f t="shared" si="21"/>
        <v>0.5671027642962649</v>
      </c>
    </row>
    <row r="46" spans="1:26" ht="21" customHeight="1">
      <c r="A46" s="142" t="s">
        <v>439</v>
      </c>
      <c r="B46" s="369" t="s">
        <v>439</v>
      </c>
      <c r="C46" s="140">
        <v>1615</v>
      </c>
      <c r="D46" s="136">
        <v>1868</v>
      </c>
      <c r="E46" s="137">
        <v>139</v>
      </c>
      <c r="F46" s="136">
        <v>38</v>
      </c>
      <c r="G46" s="135">
        <f t="shared" si="6"/>
        <v>3660</v>
      </c>
      <c r="H46" s="139">
        <f t="shared" si="15"/>
        <v>0.0010072477807524305</v>
      </c>
      <c r="I46" s="138">
        <v>285</v>
      </c>
      <c r="J46" s="136">
        <v>276</v>
      </c>
      <c r="K46" s="137">
        <v>67</v>
      </c>
      <c r="L46" s="136">
        <v>23</v>
      </c>
      <c r="M46" s="135">
        <f t="shared" si="16"/>
        <v>651</v>
      </c>
      <c r="N46" s="141">
        <f t="shared" si="17"/>
        <v>4.622119815668203</v>
      </c>
      <c r="O46" s="140">
        <v>13136</v>
      </c>
      <c r="P46" s="136">
        <v>13940</v>
      </c>
      <c r="Q46" s="137">
        <v>870</v>
      </c>
      <c r="R46" s="136">
        <v>320</v>
      </c>
      <c r="S46" s="135">
        <f t="shared" si="18"/>
        <v>28266</v>
      </c>
      <c r="T46" s="139">
        <f t="shared" si="19"/>
        <v>0.0010478602941912448</v>
      </c>
      <c r="U46" s="138">
        <v>2281</v>
      </c>
      <c r="V46" s="136">
        <v>2052</v>
      </c>
      <c r="W46" s="137">
        <v>429</v>
      </c>
      <c r="X46" s="136">
        <v>156</v>
      </c>
      <c r="Y46" s="135">
        <f t="shared" si="20"/>
        <v>4918</v>
      </c>
      <c r="Z46" s="134" t="str">
        <f t="shared" si="21"/>
        <v>  *  </v>
      </c>
    </row>
    <row r="47" spans="1:26" ht="21" customHeight="1">
      <c r="A47" s="142" t="s">
        <v>440</v>
      </c>
      <c r="B47" s="369" t="s">
        <v>441</v>
      </c>
      <c r="C47" s="140">
        <v>1673</v>
      </c>
      <c r="D47" s="136">
        <v>1602</v>
      </c>
      <c r="E47" s="137">
        <v>31</v>
      </c>
      <c r="F47" s="136">
        <v>28</v>
      </c>
      <c r="G47" s="135">
        <f t="shared" si="6"/>
        <v>3334</v>
      </c>
      <c r="H47" s="139">
        <f t="shared" si="15"/>
        <v>0.0009175311751444272</v>
      </c>
      <c r="I47" s="138">
        <v>1044</v>
      </c>
      <c r="J47" s="136">
        <v>1119</v>
      </c>
      <c r="K47" s="137">
        <v>104</v>
      </c>
      <c r="L47" s="136">
        <v>99</v>
      </c>
      <c r="M47" s="135">
        <f t="shared" si="16"/>
        <v>2366</v>
      </c>
      <c r="N47" s="141">
        <f t="shared" si="17"/>
        <v>0.40912933220625525</v>
      </c>
      <c r="O47" s="140">
        <v>12106</v>
      </c>
      <c r="P47" s="136">
        <v>12085</v>
      </c>
      <c r="Q47" s="137">
        <v>207</v>
      </c>
      <c r="R47" s="136">
        <v>199</v>
      </c>
      <c r="S47" s="135">
        <f t="shared" si="18"/>
        <v>24597</v>
      </c>
      <c r="T47" s="139">
        <f t="shared" si="19"/>
        <v>0.0009118453143784776</v>
      </c>
      <c r="U47" s="138">
        <v>10570</v>
      </c>
      <c r="V47" s="136">
        <v>10386</v>
      </c>
      <c r="W47" s="137">
        <v>268</v>
      </c>
      <c r="X47" s="136">
        <v>267</v>
      </c>
      <c r="Y47" s="135">
        <f t="shared" si="20"/>
        <v>21491</v>
      </c>
      <c r="Z47" s="134">
        <f t="shared" si="21"/>
        <v>0.14452561537387743</v>
      </c>
    </row>
    <row r="48" spans="1:26" ht="21" customHeight="1">
      <c r="A48" s="142" t="s">
        <v>442</v>
      </c>
      <c r="B48" s="369" t="s">
        <v>443</v>
      </c>
      <c r="C48" s="140">
        <v>957</v>
      </c>
      <c r="D48" s="136">
        <v>958</v>
      </c>
      <c r="E48" s="137">
        <v>512</v>
      </c>
      <c r="F48" s="136">
        <v>509</v>
      </c>
      <c r="G48" s="135">
        <f t="shared" si="6"/>
        <v>2936</v>
      </c>
      <c r="H48" s="139">
        <f t="shared" si="15"/>
        <v>0.0008079998590953924</v>
      </c>
      <c r="I48" s="138">
        <v>728</v>
      </c>
      <c r="J48" s="136">
        <v>600</v>
      </c>
      <c r="K48" s="137">
        <v>500</v>
      </c>
      <c r="L48" s="136">
        <v>563</v>
      </c>
      <c r="M48" s="135">
        <f t="shared" si="16"/>
        <v>2391</v>
      </c>
      <c r="N48" s="141">
        <f t="shared" si="17"/>
        <v>0.2279381012128816</v>
      </c>
      <c r="O48" s="140">
        <v>5319</v>
      </c>
      <c r="P48" s="136">
        <v>5097</v>
      </c>
      <c r="Q48" s="137">
        <v>3520</v>
      </c>
      <c r="R48" s="136">
        <v>2992</v>
      </c>
      <c r="S48" s="135">
        <f t="shared" si="18"/>
        <v>16928</v>
      </c>
      <c r="T48" s="139">
        <f t="shared" si="19"/>
        <v>0.0006275447201609492</v>
      </c>
      <c r="U48" s="138">
        <v>4522</v>
      </c>
      <c r="V48" s="136">
        <v>4018</v>
      </c>
      <c r="W48" s="137">
        <v>2550</v>
      </c>
      <c r="X48" s="136">
        <v>2038</v>
      </c>
      <c r="Y48" s="135">
        <f t="shared" si="20"/>
        <v>13128</v>
      </c>
      <c r="Z48" s="134">
        <f t="shared" si="21"/>
        <v>0.28945764777574645</v>
      </c>
    </row>
    <row r="49" spans="1:26" ht="21" customHeight="1">
      <c r="A49" s="142" t="s">
        <v>444</v>
      </c>
      <c r="B49" s="369" t="s">
        <v>445</v>
      </c>
      <c r="C49" s="140">
        <v>1283</v>
      </c>
      <c r="D49" s="136">
        <v>1228</v>
      </c>
      <c r="E49" s="137">
        <v>144</v>
      </c>
      <c r="F49" s="136">
        <v>127</v>
      </c>
      <c r="G49" s="135">
        <f t="shared" si="6"/>
        <v>2782</v>
      </c>
      <c r="H49" s="139">
        <f t="shared" si="15"/>
        <v>0.0007656183950965197</v>
      </c>
      <c r="I49" s="138">
        <v>1271</v>
      </c>
      <c r="J49" s="136">
        <v>1279</v>
      </c>
      <c r="K49" s="137">
        <v>54</v>
      </c>
      <c r="L49" s="136">
        <v>56</v>
      </c>
      <c r="M49" s="135">
        <f t="shared" si="16"/>
        <v>2660</v>
      </c>
      <c r="N49" s="141">
        <f t="shared" si="17"/>
        <v>0.045864661654135386</v>
      </c>
      <c r="O49" s="140">
        <v>10444</v>
      </c>
      <c r="P49" s="136">
        <v>10472</v>
      </c>
      <c r="Q49" s="137">
        <v>1618</v>
      </c>
      <c r="R49" s="136">
        <v>1238</v>
      </c>
      <c r="S49" s="135">
        <f t="shared" si="18"/>
        <v>23772</v>
      </c>
      <c r="T49" s="139">
        <f t="shared" si="19"/>
        <v>0.0008812614064074956</v>
      </c>
      <c r="U49" s="138">
        <v>10087</v>
      </c>
      <c r="V49" s="136">
        <v>10535</v>
      </c>
      <c r="W49" s="137">
        <v>1072</v>
      </c>
      <c r="X49" s="136">
        <v>946</v>
      </c>
      <c r="Y49" s="135">
        <f t="shared" si="20"/>
        <v>22640</v>
      </c>
      <c r="Z49" s="134">
        <f t="shared" si="21"/>
        <v>0.050000000000000044</v>
      </c>
    </row>
    <row r="50" spans="1:26" ht="21" customHeight="1">
      <c r="A50" s="142" t="s">
        <v>446</v>
      </c>
      <c r="B50" s="369" t="s">
        <v>447</v>
      </c>
      <c r="C50" s="140">
        <v>911</v>
      </c>
      <c r="D50" s="136">
        <v>953</v>
      </c>
      <c r="E50" s="137">
        <v>405</v>
      </c>
      <c r="F50" s="136">
        <v>485</v>
      </c>
      <c r="G50" s="135">
        <f t="shared" si="6"/>
        <v>2754</v>
      </c>
      <c r="H50" s="139">
        <f t="shared" si="15"/>
        <v>0.0007579126743694519</v>
      </c>
      <c r="I50" s="138">
        <v>687</v>
      </c>
      <c r="J50" s="136">
        <v>780</v>
      </c>
      <c r="K50" s="137">
        <v>663</v>
      </c>
      <c r="L50" s="136">
        <v>619</v>
      </c>
      <c r="M50" s="135">
        <f t="shared" si="16"/>
        <v>2749</v>
      </c>
      <c r="N50" s="141">
        <f t="shared" si="17"/>
        <v>0.0018188432157149048</v>
      </c>
      <c r="O50" s="140">
        <v>7701</v>
      </c>
      <c r="P50" s="136">
        <v>7641</v>
      </c>
      <c r="Q50" s="137">
        <v>4274</v>
      </c>
      <c r="R50" s="136">
        <v>3851</v>
      </c>
      <c r="S50" s="135">
        <f t="shared" si="18"/>
        <v>23467</v>
      </c>
      <c r="T50" s="139">
        <f t="shared" si="19"/>
        <v>0.0008699546283091325</v>
      </c>
      <c r="U50" s="138">
        <v>5943</v>
      </c>
      <c r="V50" s="136">
        <v>5839</v>
      </c>
      <c r="W50" s="137">
        <v>3578</v>
      </c>
      <c r="X50" s="136">
        <v>3103</v>
      </c>
      <c r="Y50" s="135">
        <f t="shared" si="20"/>
        <v>18463</v>
      </c>
      <c r="Z50" s="134">
        <f t="shared" si="21"/>
        <v>0.2710285435736337</v>
      </c>
    </row>
    <row r="51" spans="1:26" ht="21" customHeight="1">
      <c r="A51" s="142" t="s">
        <v>448</v>
      </c>
      <c r="B51" s="369" t="s">
        <v>448</v>
      </c>
      <c r="C51" s="140">
        <v>744</v>
      </c>
      <c r="D51" s="136">
        <v>839</v>
      </c>
      <c r="E51" s="137">
        <v>461</v>
      </c>
      <c r="F51" s="136">
        <v>441</v>
      </c>
      <c r="G51" s="135">
        <f t="shared" si="6"/>
        <v>2485</v>
      </c>
      <c r="H51" s="139">
        <f aca="true" t="shared" si="22" ref="H51:H65">G51/$G$9</f>
        <v>0.0006838827145272651</v>
      </c>
      <c r="I51" s="138">
        <v>369</v>
      </c>
      <c r="J51" s="136">
        <v>410</v>
      </c>
      <c r="K51" s="137">
        <v>666</v>
      </c>
      <c r="L51" s="136">
        <v>783</v>
      </c>
      <c r="M51" s="135">
        <f aca="true" t="shared" si="23" ref="M51:M65">SUM(I51:L51)</f>
        <v>2228</v>
      </c>
      <c r="N51" s="141">
        <f aca="true" t="shared" si="24" ref="N51:N65">IF(ISERROR(G51/M51-1),"         /0",(G51/M51-1))</f>
        <v>0.11535008976660688</v>
      </c>
      <c r="O51" s="140">
        <v>5691</v>
      </c>
      <c r="P51" s="136">
        <v>5933</v>
      </c>
      <c r="Q51" s="137">
        <v>4571</v>
      </c>
      <c r="R51" s="136">
        <v>4531</v>
      </c>
      <c r="S51" s="135">
        <f aca="true" t="shared" si="25" ref="S51:S65">SUM(O51:R51)</f>
        <v>20726</v>
      </c>
      <c r="T51" s="139">
        <f aca="true" t="shared" si="26" ref="T51:T65">S51/$S$9</f>
        <v>0.00076834191103827</v>
      </c>
      <c r="U51" s="138">
        <v>3424</v>
      </c>
      <c r="V51" s="136">
        <v>3702</v>
      </c>
      <c r="W51" s="137">
        <v>3898</v>
      </c>
      <c r="X51" s="136">
        <v>3731</v>
      </c>
      <c r="Y51" s="135">
        <f aca="true" t="shared" si="27" ref="Y51:Y65">SUM(U51:X51)</f>
        <v>14755</v>
      </c>
      <c r="Z51" s="134">
        <f aca="true" t="shared" si="28" ref="Z51:Z65">IF(ISERROR(S51/Y51-1),"         /0",IF(S51/Y51&gt;5,"  *  ",(S51/Y51-1)))</f>
        <v>0.40467638088783464</v>
      </c>
    </row>
    <row r="52" spans="1:26" ht="21" customHeight="1">
      <c r="A52" s="142" t="s">
        <v>449</v>
      </c>
      <c r="B52" s="369" t="s">
        <v>450</v>
      </c>
      <c r="C52" s="140">
        <v>1065</v>
      </c>
      <c r="D52" s="136">
        <v>1081</v>
      </c>
      <c r="E52" s="137">
        <v>162</v>
      </c>
      <c r="F52" s="136">
        <v>175</v>
      </c>
      <c r="G52" s="135">
        <f t="shared" si="6"/>
        <v>2483</v>
      </c>
      <c r="H52" s="139">
        <f t="shared" si="22"/>
        <v>0.000683332305903903</v>
      </c>
      <c r="I52" s="138">
        <v>1018</v>
      </c>
      <c r="J52" s="136">
        <v>1090</v>
      </c>
      <c r="K52" s="137">
        <v>68</v>
      </c>
      <c r="L52" s="136">
        <v>65</v>
      </c>
      <c r="M52" s="135">
        <f t="shared" si="23"/>
        <v>2241</v>
      </c>
      <c r="N52" s="141">
        <f t="shared" si="24"/>
        <v>0.10798750557786696</v>
      </c>
      <c r="O52" s="140">
        <v>8102</v>
      </c>
      <c r="P52" s="136">
        <v>8036</v>
      </c>
      <c r="Q52" s="137">
        <v>870</v>
      </c>
      <c r="R52" s="136">
        <v>1029</v>
      </c>
      <c r="S52" s="135">
        <f t="shared" si="25"/>
        <v>18037</v>
      </c>
      <c r="T52" s="139">
        <f t="shared" si="26"/>
        <v>0.0006686569067546692</v>
      </c>
      <c r="U52" s="138">
        <v>7541</v>
      </c>
      <c r="V52" s="136">
        <v>8010</v>
      </c>
      <c r="W52" s="137">
        <v>531</v>
      </c>
      <c r="X52" s="136">
        <v>616</v>
      </c>
      <c r="Y52" s="135">
        <f t="shared" si="27"/>
        <v>16698</v>
      </c>
      <c r="Z52" s="134">
        <f t="shared" si="28"/>
        <v>0.08018924422086471</v>
      </c>
    </row>
    <row r="53" spans="1:26" ht="21" customHeight="1">
      <c r="A53" s="142" t="s">
        <v>451</v>
      </c>
      <c r="B53" s="369" t="s">
        <v>452</v>
      </c>
      <c r="C53" s="140">
        <v>1087</v>
      </c>
      <c r="D53" s="136">
        <v>1186</v>
      </c>
      <c r="E53" s="137">
        <v>3</v>
      </c>
      <c r="F53" s="136">
        <v>4</v>
      </c>
      <c r="G53" s="135">
        <f t="shared" si="6"/>
        <v>2280</v>
      </c>
      <c r="H53" s="139">
        <f t="shared" si="22"/>
        <v>0.0006274658306326617</v>
      </c>
      <c r="I53" s="138">
        <v>879</v>
      </c>
      <c r="J53" s="136">
        <v>841</v>
      </c>
      <c r="K53" s="137">
        <v>9</v>
      </c>
      <c r="L53" s="136">
        <v>9</v>
      </c>
      <c r="M53" s="135">
        <f t="shared" si="23"/>
        <v>1738</v>
      </c>
      <c r="N53" s="141">
        <f t="shared" si="24"/>
        <v>0.31185270425776745</v>
      </c>
      <c r="O53" s="140">
        <v>9747</v>
      </c>
      <c r="P53" s="136">
        <v>10481</v>
      </c>
      <c r="Q53" s="137">
        <v>10</v>
      </c>
      <c r="R53" s="136">
        <v>11</v>
      </c>
      <c r="S53" s="135">
        <f t="shared" si="25"/>
        <v>20249</v>
      </c>
      <c r="T53" s="139">
        <f t="shared" si="26"/>
        <v>0.0007506588515205022</v>
      </c>
      <c r="U53" s="138">
        <v>7122</v>
      </c>
      <c r="V53" s="136">
        <v>7649</v>
      </c>
      <c r="W53" s="137">
        <v>25</v>
      </c>
      <c r="X53" s="136">
        <v>26</v>
      </c>
      <c r="Y53" s="135">
        <f t="shared" si="27"/>
        <v>14822</v>
      </c>
      <c r="Z53" s="134">
        <f t="shared" si="28"/>
        <v>0.3661449197139388</v>
      </c>
    </row>
    <row r="54" spans="1:26" ht="21" customHeight="1">
      <c r="A54" s="142" t="s">
        <v>453</v>
      </c>
      <c r="B54" s="369" t="s">
        <v>453</v>
      </c>
      <c r="C54" s="140">
        <v>507</v>
      </c>
      <c r="D54" s="136">
        <v>491</v>
      </c>
      <c r="E54" s="137">
        <v>435</v>
      </c>
      <c r="F54" s="136">
        <v>364</v>
      </c>
      <c r="G54" s="135">
        <f t="shared" si="6"/>
        <v>1797</v>
      </c>
      <c r="H54" s="139">
        <f t="shared" si="22"/>
        <v>0.0004945421480907425</v>
      </c>
      <c r="I54" s="138">
        <v>592</v>
      </c>
      <c r="J54" s="136">
        <v>585</v>
      </c>
      <c r="K54" s="137">
        <v>460</v>
      </c>
      <c r="L54" s="136">
        <v>446</v>
      </c>
      <c r="M54" s="135">
        <f t="shared" si="23"/>
        <v>2083</v>
      </c>
      <c r="N54" s="141">
        <f t="shared" si="24"/>
        <v>-0.13730196831493036</v>
      </c>
      <c r="O54" s="140">
        <v>3772</v>
      </c>
      <c r="P54" s="136">
        <v>3813</v>
      </c>
      <c r="Q54" s="137">
        <v>3214</v>
      </c>
      <c r="R54" s="136">
        <v>3105</v>
      </c>
      <c r="S54" s="135">
        <f t="shared" si="25"/>
        <v>13904</v>
      </c>
      <c r="T54" s="139">
        <f t="shared" si="26"/>
        <v>0.0005154407956709497</v>
      </c>
      <c r="U54" s="138">
        <v>4233</v>
      </c>
      <c r="V54" s="136">
        <v>4348</v>
      </c>
      <c r="W54" s="137">
        <v>4172</v>
      </c>
      <c r="X54" s="136">
        <v>4058</v>
      </c>
      <c r="Y54" s="135">
        <f t="shared" si="27"/>
        <v>16811</v>
      </c>
      <c r="Z54" s="134">
        <f t="shared" si="28"/>
        <v>-0.17292249122598302</v>
      </c>
    </row>
    <row r="55" spans="1:26" ht="21" customHeight="1">
      <c r="A55" s="142" t="s">
        <v>454</v>
      </c>
      <c r="B55" s="369" t="s">
        <v>455</v>
      </c>
      <c r="C55" s="140">
        <v>0</v>
      </c>
      <c r="D55" s="136">
        <v>0</v>
      </c>
      <c r="E55" s="137">
        <v>527</v>
      </c>
      <c r="F55" s="136">
        <v>539</v>
      </c>
      <c r="G55" s="135">
        <f t="shared" si="6"/>
        <v>1066</v>
      </c>
      <c r="H55" s="139">
        <f t="shared" si="22"/>
        <v>0.00029336779625193743</v>
      </c>
      <c r="I55" s="138"/>
      <c r="J55" s="136"/>
      <c r="K55" s="137">
        <v>399</v>
      </c>
      <c r="L55" s="136">
        <v>359</v>
      </c>
      <c r="M55" s="135">
        <f t="shared" si="23"/>
        <v>758</v>
      </c>
      <c r="N55" s="141">
        <f t="shared" si="24"/>
        <v>0.4063324538258575</v>
      </c>
      <c r="O55" s="140"/>
      <c r="P55" s="136"/>
      <c r="Q55" s="137">
        <v>3109</v>
      </c>
      <c r="R55" s="136">
        <v>3311</v>
      </c>
      <c r="S55" s="135">
        <f t="shared" si="25"/>
        <v>6420</v>
      </c>
      <c r="T55" s="139">
        <f t="shared" si="26"/>
        <v>0.00023799841111964165</v>
      </c>
      <c r="U55" s="138"/>
      <c r="V55" s="136"/>
      <c r="W55" s="137">
        <v>2597</v>
      </c>
      <c r="X55" s="136">
        <v>2583</v>
      </c>
      <c r="Y55" s="135">
        <f t="shared" si="27"/>
        <v>5180</v>
      </c>
      <c r="Z55" s="134">
        <f t="shared" si="28"/>
        <v>0.23938223938223935</v>
      </c>
    </row>
    <row r="56" spans="1:26" ht="21" customHeight="1">
      <c r="A56" s="142" t="s">
        <v>456</v>
      </c>
      <c r="B56" s="369" t="s">
        <v>457</v>
      </c>
      <c r="C56" s="140">
        <v>441</v>
      </c>
      <c r="D56" s="136">
        <v>481</v>
      </c>
      <c r="E56" s="137">
        <v>74</v>
      </c>
      <c r="F56" s="136">
        <v>45</v>
      </c>
      <c r="G56" s="135">
        <f t="shared" si="6"/>
        <v>1041</v>
      </c>
      <c r="H56" s="139">
        <f t="shared" si="22"/>
        <v>0.00028648768845991265</v>
      </c>
      <c r="I56" s="138">
        <v>442</v>
      </c>
      <c r="J56" s="136">
        <v>518</v>
      </c>
      <c r="K56" s="137">
        <v>114</v>
      </c>
      <c r="L56" s="136">
        <v>135</v>
      </c>
      <c r="M56" s="135">
        <f t="shared" si="23"/>
        <v>1209</v>
      </c>
      <c r="N56" s="141">
        <f t="shared" si="24"/>
        <v>-0.1389578163771712</v>
      </c>
      <c r="O56" s="140">
        <v>3012</v>
      </c>
      <c r="P56" s="136">
        <v>3681</v>
      </c>
      <c r="Q56" s="137">
        <v>294</v>
      </c>
      <c r="R56" s="136">
        <v>311</v>
      </c>
      <c r="S56" s="135">
        <f t="shared" si="25"/>
        <v>7298</v>
      </c>
      <c r="T56" s="139">
        <f t="shared" si="26"/>
        <v>0.0002705471034814867</v>
      </c>
      <c r="U56" s="138">
        <v>2996</v>
      </c>
      <c r="V56" s="136">
        <v>3516</v>
      </c>
      <c r="W56" s="137">
        <v>998</v>
      </c>
      <c r="X56" s="136">
        <v>980</v>
      </c>
      <c r="Y56" s="135">
        <f t="shared" si="27"/>
        <v>8490</v>
      </c>
      <c r="Z56" s="134">
        <f t="shared" si="28"/>
        <v>-0.14040047114252063</v>
      </c>
    </row>
    <row r="57" spans="1:26" ht="21" customHeight="1">
      <c r="A57" s="142" t="s">
        <v>458</v>
      </c>
      <c r="B57" s="369" t="s">
        <v>458</v>
      </c>
      <c r="C57" s="140">
        <v>0</v>
      </c>
      <c r="D57" s="136">
        <v>0</v>
      </c>
      <c r="E57" s="137">
        <v>563</v>
      </c>
      <c r="F57" s="136">
        <v>469</v>
      </c>
      <c r="G57" s="135">
        <f t="shared" si="6"/>
        <v>1032</v>
      </c>
      <c r="H57" s="139">
        <f t="shared" si="22"/>
        <v>0.0002840108496547837</v>
      </c>
      <c r="I57" s="138"/>
      <c r="J57" s="136"/>
      <c r="K57" s="137">
        <v>212</v>
      </c>
      <c r="L57" s="136">
        <v>257</v>
      </c>
      <c r="M57" s="135">
        <f t="shared" si="23"/>
        <v>469</v>
      </c>
      <c r="N57" s="141">
        <f t="shared" si="24"/>
        <v>1.2004264392324093</v>
      </c>
      <c r="O57" s="140"/>
      <c r="P57" s="136"/>
      <c r="Q57" s="137">
        <v>3285</v>
      </c>
      <c r="R57" s="136">
        <v>3001</v>
      </c>
      <c r="S57" s="135">
        <f t="shared" si="25"/>
        <v>6286</v>
      </c>
      <c r="T57" s="139">
        <f t="shared" si="26"/>
        <v>0.00023303084303708216</v>
      </c>
      <c r="U57" s="138"/>
      <c r="V57" s="136"/>
      <c r="W57" s="137">
        <v>2231</v>
      </c>
      <c r="X57" s="136">
        <v>2088</v>
      </c>
      <c r="Y57" s="135">
        <f t="shared" si="27"/>
        <v>4319</v>
      </c>
      <c r="Z57" s="134">
        <f t="shared" si="28"/>
        <v>0.45542949756888174</v>
      </c>
    </row>
    <row r="58" spans="1:26" ht="21" customHeight="1">
      <c r="A58" s="142" t="s">
        <v>459</v>
      </c>
      <c r="B58" s="369" t="s">
        <v>459</v>
      </c>
      <c r="C58" s="140">
        <v>0</v>
      </c>
      <c r="D58" s="136">
        <v>0</v>
      </c>
      <c r="E58" s="137">
        <v>503</v>
      </c>
      <c r="F58" s="136">
        <v>522</v>
      </c>
      <c r="G58" s="135">
        <f t="shared" si="6"/>
        <v>1025</v>
      </c>
      <c r="H58" s="139">
        <f t="shared" si="22"/>
        <v>0.00028208441947301675</v>
      </c>
      <c r="I58" s="138"/>
      <c r="J58" s="136"/>
      <c r="K58" s="137">
        <v>586</v>
      </c>
      <c r="L58" s="136">
        <v>541</v>
      </c>
      <c r="M58" s="135">
        <f t="shared" si="23"/>
        <v>1127</v>
      </c>
      <c r="N58" s="141">
        <f t="shared" si="24"/>
        <v>-0.09050576752440109</v>
      </c>
      <c r="O58" s="140"/>
      <c r="P58" s="136"/>
      <c r="Q58" s="137">
        <v>3821</v>
      </c>
      <c r="R58" s="136">
        <v>4276</v>
      </c>
      <c r="S58" s="135">
        <f t="shared" si="25"/>
        <v>8097</v>
      </c>
      <c r="T58" s="139">
        <f t="shared" si="26"/>
        <v>0.00030016715495883775</v>
      </c>
      <c r="U58" s="138"/>
      <c r="V58" s="136"/>
      <c r="W58" s="137">
        <v>3551</v>
      </c>
      <c r="X58" s="136">
        <v>3460</v>
      </c>
      <c r="Y58" s="135">
        <f t="shared" si="27"/>
        <v>7011</v>
      </c>
      <c r="Z58" s="134">
        <f t="shared" si="28"/>
        <v>0.1548994437312794</v>
      </c>
    </row>
    <row r="59" spans="1:26" ht="21" customHeight="1">
      <c r="A59" s="142" t="s">
        <v>460</v>
      </c>
      <c r="B59" s="369" t="s">
        <v>460</v>
      </c>
      <c r="C59" s="140">
        <v>555</v>
      </c>
      <c r="D59" s="136">
        <v>448</v>
      </c>
      <c r="E59" s="137">
        <v>0</v>
      </c>
      <c r="F59" s="136">
        <v>12</v>
      </c>
      <c r="G59" s="135">
        <f t="shared" si="6"/>
        <v>1015</v>
      </c>
      <c r="H59" s="139">
        <f t="shared" si="22"/>
        <v>0.00027933237635620686</v>
      </c>
      <c r="I59" s="138">
        <v>540</v>
      </c>
      <c r="J59" s="136">
        <v>458</v>
      </c>
      <c r="K59" s="137">
        <v>5</v>
      </c>
      <c r="L59" s="136">
        <v>15</v>
      </c>
      <c r="M59" s="135">
        <f t="shared" si="23"/>
        <v>1018</v>
      </c>
      <c r="N59" s="141">
        <f t="shared" si="24"/>
        <v>-0.0029469548133594925</v>
      </c>
      <c r="O59" s="140">
        <v>4128</v>
      </c>
      <c r="P59" s="136">
        <v>3482</v>
      </c>
      <c r="Q59" s="137">
        <v>30</v>
      </c>
      <c r="R59" s="136">
        <v>39</v>
      </c>
      <c r="S59" s="135">
        <f t="shared" si="25"/>
        <v>7679</v>
      </c>
      <c r="T59" s="139">
        <f t="shared" si="26"/>
        <v>0.0002846713082535402</v>
      </c>
      <c r="U59" s="138">
        <v>3457</v>
      </c>
      <c r="V59" s="136">
        <v>2980</v>
      </c>
      <c r="W59" s="137">
        <v>33</v>
      </c>
      <c r="X59" s="136">
        <v>58</v>
      </c>
      <c r="Y59" s="135">
        <f t="shared" si="27"/>
        <v>6528</v>
      </c>
      <c r="Z59" s="134">
        <f t="shared" si="28"/>
        <v>0.17631740196078427</v>
      </c>
    </row>
    <row r="60" spans="1:26" ht="21" customHeight="1">
      <c r="A60" s="142" t="s">
        <v>461</v>
      </c>
      <c r="B60" s="369" t="s">
        <v>462</v>
      </c>
      <c r="C60" s="140">
        <v>0</v>
      </c>
      <c r="D60" s="136">
        <v>0</v>
      </c>
      <c r="E60" s="137">
        <v>519</v>
      </c>
      <c r="F60" s="136">
        <v>486</v>
      </c>
      <c r="G60" s="135">
        <f t="shared" si="6"/>
        <v>1005</v>
      </c>
      <c r="H60" s="139">
        <f t="shared" si="22"/>
        <v>0.0002765803332393969</v>
      </c>
      <c r="I60" s="138"/>
      <c r="J60" s="136"/>
      <c r="K60" s="137">
        <v>433</v>
      </c>
      <c r="L60" s="136">
        <v>396</v>
      </c>
      <c r="M60" s="135">
        <f t="shared" si="23"/>
        <v>829</v>
      </c>
      <c r="N60" s="141">
        <f t="shared" si="24"/>
        <v>0.21230398069963807</v>
      </c>
      <c r="O60" s="140"/>
      <c r="P60" s="136"/>
      <c r="Q60" s="137">
        <v>3369</v>
      </c>
      <c r="R60" s="136">
        <v>3444</v>
      </c>
      <c r="S60" s="135">
        <f t="shared" si="25"/>
        <v>6813</v>
      </c>
      <c r="T60" s="139">
        <f t="shared" si="26"/>
        <v>0.0002525674727349094</v>
      </c>
      <c r="U60" s="138"/>
      <c r="V60" s="136"/>
      <c r="W60" s="137">
        <v>3265</v>
      </c>
      <c r="X60" s="136">
        <v>3370</v>
      </c>
      <c r="Y60" s="135">
        <f t="shared" si="27"/>
        <v>6635</v>
      </c>
      <c r="Z60" s="134">
        <f t="shared" si="28"/>
        <v>0.026827430293896004</v>
      </c>
    </row>
    <row r="61" spans="1:26" ht="21" customHeight="1">
      <c r="A61" s="142" t="s">
        <v>444</v>
      </c>
      <c r="B61" s="369" t="s">
        <v>463</v>
      </c>
      <c r="C61" s="140">
        <v>0</v>
      </c>
      <c r="D61" s="136">
        <v>0</v>
      </c>
      <c r="E61" s="137">
        <v>498</v>
      </c>
      <c r="F61" s="136">
        <v>507</v>
      </c>
      <c r="G61" s="135">
        <f t="shared" si="6"/>
        <v>1005</v>
      </c>
      <c r="H61" s="139">
        <f t="shared" si="22"/>
        <v>0.0002765803332393969</v>
      </c>
      <c r="I61" s="138"/>
      <c r="J61" s="136"/>
      <c r="K61" s="137">
        <v>350</v>
      </c>
      <c r="L61" s="136">
        <v>342</v>
      </c>
      <c r="M61" s="135">
        <f t="shared" si="23"/>
        <v>692</v>
      </c>
      <c r="N61" s="141">
        <f t="shared" si="24"/>
        <v>0.45231213872832376</v>
      </c>
      <c r="O61" s="140"/>
      <c r="P61" s="136"/>
      <c r="Q61" s="137">
        <v>3951</v>
      </c>
      <c r="R61" s="136">
        <v>4504</v>
      </c>
      <c r="S61" s="135">
        <f t="shared" si="25"/>
        <v>8455</v>
      </c>
      <c r="T61" s="139">
        <f t="shared" si="26"/>
        <v>0.0003134387174480639</v>
      </c>
      <c r="U61" s="138"/>
      <c r="V61" s="136"/>
      <c r="W61" s="137">
        <v>3149</v>
      </c>
      <c r="X61" s="136">
        <v>3543</v>
      </c>
      <c r="Y61" s="135">
        <f t="shared" si="27"/>
        <v>6692</v>
      </c>
      <c r="Z61" s="134">
        <f t="shared" si="28"/>
        <v>0.2634488942020323</v>
      </c>
    </row>
    <row r="62" spans="1:26" ht="21" customHeight="1">
      <c r="A62" s="142" t="s">
        <v>464</v>
      </c>
      <c r="B62" s="369" t="s">
        <v>464</v>
      </c>
      <c r="C62" s="140">
        <v>450</v>
      </c>
      <c r="D62" s="136">
        <v>445</v>
      </c>
      <c r="E62" s="137">
        <v>26</v>
      </c>
      <c r="F62" s="136">
        <v>31</v>
      </c>
      <c r="G62" s="135">
        <f t="shared" si="6"/>
        <v>952</v>
      </c>
      <c r="H62" s="139">
        <f t="shared" si="22"/>
        <v>0.00026199450472030433</v>
      </c>
      <c r="I62" s="138">
        <v>505</v>
      </c>
      <c r="J62" s="136">
        <v>414</v>
      </c>
      <c r="K62" s="137">
        <v>27</v>
      </c>
      <c r="L62" s="136">
        <v>29</v>
      </c>
      <c r="M62" s="135">
        <f t="shared" si="23"/>
        <v>975</v>
      </c>
      <c r="N62" s="141">
        <f t="shared" si="24"/>
        <v>-0.02358974358974364</v>
      </c>
      <c r="O62" s="140">
        <v>2926</v>
      </c>
      <c r="P62" s="136">
        <v>2908</v>
      </c>
      <c r="Q62" s="137">
        <v>331</v>
      </c>
      <c r="R62" s="136">
        <v>335</v>
      </c>
      <c r="S62" s="135">
        <f t="shared" si="25"/>
        <v>6500</v>
      </c>
      <c r="T62" s="139">
        <f t="shared" si="26"/>
        <v>0.0002409641234077369</v>
      </c>
      <c r="U62" s="138">
        <v>3482</v>
      </c>
      <c r="V62" s="136">
        <v>3231</v>
      </c>
      <c r="W62" s="137">
        <v>231</v>
      </c>
      <c r="X62" s="136">
        <v>212</v>
      </c>
      <c r="Y62" s="135">
        <f t="shared" si="27"/>
        <v>7156</v>
      </c>
      <c r="Z62" s="134">
        <f t="shared" si="28"/>
        <v>-0.09167132476243711</v>
      </c>
    </row>
    <row r="63" spans="1:26" ht="21" customHeight="1">
      <c r="A63" s="142" t="s">
        <v>465</v>
      </c>
      <c r="B63" s="369" t="s">
        <v>465</v>
      </c>
      <c r="C63" s="140">
        <v>65</v>
      </c>
      <c r="D63" s="136">
        <v>62</v>
      </c>
      <c r="E63" s="137">
        <v>361</v>
      </c>
      <c r="F63" s="136">
        <v>357</v>
      </c>
      <c r="G63" s="135">
        <f t="shared" si="6"/>
        <v>845</v>
      </c>
      <c r="H63" s="139">
        <f t="shared" si="22"/>
        <v>0.00023254764337043822</v>
      </c>
      <c r="I63" s="138">
        <v>65</v>
      </c>
      <c r="J63" s="136">
        <v>72</v>
      </c>
      <c r="K63" s="137">
        <v>132</v>
      </c>
      <c r="L63" s="136">
        <v>98</v>
      </c>
      <c r="M63" s="135">
        <f t="shared" si="23"/>
        <v>367</v>
      </c>
      <c r="N63" s="141">
        <f t="shared" si="24"/>
        <v>1.3024523160762942</v>
      </c>
      <c r="O63" s="140">
        <v>347</v>
      </c>
      <c r="P63" s="136">
        <v>379</v>
      </c>
      <c r="Q63" s="137">
        <v>2900</v>
      </c>
      <c r="R63" s="136">
        <v>3062</v>
      </c>
      <c r="S63" s="135">
        <f t="shared" si="25"/>
        <v>6688</v>
      </c>
      <c r="T63" s="139">
        <f t="shared" si="26"/>
        <v>0.00024793354728476063</v>
      </c>
      <c r="U63" s="138">
        <v>474</v>
      </c>
      <c r="V63" s="136">
        <v>569</v>
      </c>
      <c r="W63" s="137">
        <v>1053</v>
      </c>
      <c r="X63" s="136">
        <v>954</v>
      </c>
      <c r="Y63" s="135">
        <f t="shared" si="27"/>
        <v>3050</v>
      </c>
      <c r="Z63" s="134">
        <f t="shared" si="28"/>
        <v>1.1927868852459018</v>
      </c>
    </row>
    <row r="64" spans="1:26" ht="21" customHeight="1">
      <c r="A64" s="142" t="s">
        <v>419</v>
      </c>
      <c r="B64" s="369" t="s">
        <v>466</v>
      </c>
      <c r="C64" s="140">
        <v>323</v>
      </c>
      <c r="D64" s="136">
        <v>435</v>
      </c>
      <c r="E64" s="137">
        <v>21</v>
      </c>
      <c r="F64" s="136">
        <v>24</v>
      </c>
      <c r="G64" s="135">
        <f t="shared" si="6"/>
        <v>803</v>
      </c>
      <c r="H64" s="139">
        <f t="shared" si="22"/>
        <v>0.00022098906227983656</v>
      </c>
      <c r="I64" s="138">
        <v>306</v>
      </c>
      <c r="J64" s="136">
        <v>270</v>
      </c>
      <c r="K64" s="137">
        <v>9</v>
      </c>
      <c r="L64" s="136">
        <v>10</v>
      </c>
      <c r="M64" s="135">
        <f t="shared" si="23"/>
        <v>595</v>
      </c>
      <c r="N64" s="141">
        <f t="shared" si="24"/>
        <v>0.3495798319327732</v>
      </c>
      <c r="O64" s="140">
        <v>2446</v>
      </c>
      <c r="P64" s="136">
        <v>2929</v>
      </c>
      <c r="Q64" s="137">
        <v>336</v>
      </c>
      <c r="R64" s="136">
        <v>376</v>
      </c>
      <c r="S64" s="135">
        <f t="shared" si="25"/>
        <v>6087</v>
      </c>
      <c r="T64" s="139">
        <f t="shared" si="26"/>
        <v>0.0002256536337204453</v>
      </c>
      <c r="U64" s="138">
        <v>2356</v>
      </c>
      <c r="V64" s="136">
        <v>2060</v>
      </c>
      <c r="W64" s="137">
        <v>308</v>
      </c>
      <c r="X64" s="136">
        <v>266</v>
      </c>
      <c r="Y64" s="135">
        <f t="shared" si="27"/>
        <v>4990</v>
      </c>
      <c r="Z64" s="134">
        <f t="shared" si="28"/>
        <v>0.2198396793587174</v>
      </c>
    </row>
    <row r="65" spans="1:26" ht="21" customHeight="1" thickBot="1">
      <c r="A65" s="133" t="s">
        <v>56</v>
      </c>
      <c r="B65" s="370" t="s">
        <v>56</v>
      </c>
      <c r="C65" s="131">
        <v>980</v>
      </c>
      <c r="D65" s="127">
        <v>1039</v>
      </c>
      <c r="E65" s="128">
        <v>6794</v>
      </c>
      <c r="F65" s="127">
        <v>6238</v>
      </c>
      <c r="G65" s="126">
        <f t="shared" si="6"/>
        <v>15051</v>
      </c>
      <c r="H65" s="130">
        <f t="shared" si="22"/>
        <v>0.0041421000951106105</v>
      </c>
      <c r="I65" s="129">
        <v>2236</v>
      </c>
      <c r="J65" s="127">
        <v>2415</v>
      </c>
      <c r="K65" s="128">
        <v>7741</v>
      </c>
      <c r="L65" s="127">
        <v>7323</v>
      </c>
      <c r="M65" s="126">
        <f t="shared" si="23"/>
        <v>19715</v>
      </c>
      <c r="N65" s="132">
        <f t="shared" si="24"/>
        <v>-0.23657113872685775</v>
      </c>
      <c r="O65" s="131">
        <v>8368</v>
      </c>
      <c r="P65" s="127">
        <v>8766</v>
      </c>
      <c r="Q65" s="128">
        <v>57343</v>
      </c>
      <c r="R65" s="127">
        <v>55227</v>
      </c>
      <c r="S65" s="126">
        <f t="shared" si="25"/>
        <v>129704</v>
      </c>
      <c r="T65" s="130">
        <f t="shared" si="26"/>
        <v>0.004808309332688786</v>
      </c>
      <c r="U65" s="129">
        <v>18987</v>
      </c>
      <c r="V65" s="127">
        <v>19160</v>
      </c>
      <c r="W65" s="128">
        <v>51039</v>
      </c>
      <c r="X65" s="127">
        <v>49549</v>
      </c>
      <c r="Y65" s="126">
        <f t="shared" si="27"/>
        <v>138735</v>
      </c>
      <c r="Z65" s="125">
        <f t="shared" si="28"/>
        <v>-0.06509532562078779</v>
      </c>
    </row>
    <row r="66" spans="1:2" ht="15" thickTop="1">
      <c r="A66" s="124" t="s">
        <v>43</v>
      </c>
      <c r="B66" s="124"/>
    </row>
    <row r="67" spans="1:2" ht="15">
      <c r="A67" s="124" t="s">
        <v>147</v>
      </c>
      <c r="B67" s="124"/>
    </row>
    <row r="68" spans="1:3" ht="14.25">
      <c r="A68" s="371" t="s">
        <v>123</v>
      </c>
      <c r="B68" s="372"/>
      <c r="C68" s="372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66:Z65536 N66:N65536 Z3 N3 N5:N8 Z5:Z8">
    <cfRule type="cellIs" priority="3" dxfId="93" operator="lessThan" stopIfTrue="1">
      <formula>0</formula>
    </cfRule>
  </conditionalFormatting>
  <conditionalFormatting sqref="N9:N65 Z9:Z65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1"/>
  <sheetViews>
    <sheetView showGridLines="0" zoomScale="80" zoomScaleNormal="80" zoomScalePageLayoutView="0" workbookViewId="0" topLeftCell="C1">
      <selection activeCell="A1" sqref="A1"/>
    </sheetView>
  </sheetViews>
  <sheetFormatPr defaultColWidth="8.00390625" defaultRowHeight="15"/>
  <cols>
    <col min="1" max="1" width="30.28125" style="123" customWidth="1"/>
    <col min="2" max="2" width="40.28125" style="123" bestFit="1" customWidth="1"/>
    <col min="3" max="3" width="9.7109375" style="123" customWidth="1"/>
    <col min="4" max="4" width="10.28125" style="123" customWidth="1"/>
    <col min="5" max="5" width="8.7109375" style="123" bestFit="1" customWidth="1"/>
    <col min="6" max="6" width="10.7109375" style="123" bestFit="1" customWidth="1"/>
    <col min="7" max="7" width="10.00390625" style="123" customWidth="1"/>
    <col min="8" max="8" width="10.7109375" style="123" customWidth="1"/>
    <col min="9" max="9" width="9.28125" style="123" customWidth="1"/>
    <col min="10" max="10" width="11.7109375" style="123" bestFit="1" customWidth="1"/>
    <col min="11" max="11" width="9.00390625" style="123" bestFit="1" customWidth="1"/>
    <col min="12" max="12" width="10.7109375" style="123" bestFit="1" customWidth="1"/>
    <col min="13" max="13" width="9.8515625" style="123" customWidth="1"/>
    <col min="14" max="14" width="10.00390625" style="123" customWidth="1"/>
    <col min="15" max="15" width="10.28125" style="123" customWidth="1"/>
    <col min="16" max="16" width="12.28125" style="123" bestFit="1" customWidth="1"/>
    <col min="17" max="17" width="9.28125" style="123" customWidth="1"/>
    <col min="18" max="18" width="10.7109375" style="123" bestFit="1" customWidth="1"/>
    <col min="19" max="19" width="11.8515625" style="123" customWidth="1"/>
    <col min="20" max="20" width="10.140625" style="123" customWidth="1"/>
    <col min="21" max="21" width="10.28125" style="123" customWidth="1"/>
    <col min="22" max="22" width="11.7109375" style="123" bestFit="1" customWidth="1"/>
    <col min="23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1:2" ht="18.75" thickBot="1">
      <c r="A1" s="489" t="s">
        <v>28</v>
      </c>
      <c r="B1" s="490"/>
    </row>
    <row r="2" ht="5.25" customHeight="1" thickBot="1"/>
    <row r="3" spans="1:26" ht="24" customHeight="1" thickTop="1">
      <c r="A3" s="590" t="s">
        <v>124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2"/>
    </row>
    <row r="4" spans="1:26" ht="21" customHeight="1" thickBot="1">
      <c r="A4" s="602" t="s">
        <v>45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4"/>
    </row>
    <row r="5" spans="1:26" s="169" customFormat="1" ht="19.5" customHeight="1" thickBot="1" thickTop="1">
      <c r="A5" s="667" t="s">
        <v>121</v>
      </c>
      <c r="B5" s="681" t="s">
        <v>122</v>
      </c>
      <c r="C5" s="684" t="s">
        <v>36</v>
      </c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6"/>
      <c r="O5" s="687" t="s">
        <v>35</v>
      </c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6"/>
    </row>
    <row r="6" spans="1:26" s="168" customFormat="1" ht="26.25" customHeight="1" thickBot="1">
      <c r="A6" s="668"/>
      <c r="B6" s="682"/>
      <c r="C6" s="676" t="s">
        <v>155</v>
      </c>
      <c r="D6" s="672"/>
      <c r="E6" s="672"/>
      <c r="F6" s="672"/>
      <c r="G6" s="673"/>
      <c r="H6" s="678" t="s">
        <v>34</v>
      </c>
      <c r="I6" s="676" t="s">
        <v>156</v>
      </c>
      <c r="J6" s="672"/>
      <c r="K6" s="672"/>
      <c r="L6" s="672"/>
      <c r="M6" s="673"/>
      <c r="N6" s="678" t="s">
        <v>33</v>
      </c>
      <c r="O6" s="671" t="s">
        <v>157</v>
      </c>
      <c r="P6" s="672"/>
      <c r="Q6" s="672"/>
      <c r="R6" s="672"/>
      <c r="S6" s="673"/>
      <c r="T6" s="678" t="s">
        <v>34</v>
      </c>
      <c r="U6" s="671" t="s">
        <v>158</v>
      </c>
      <c r="V6" s="672"/>
      <c r="W6" s="672"/>
      <c r="X6" s="672"/>
      <c r="Y6" s="673"/>
      <c r="Z6" s="678" t="s">
        <v>33</v>
      </c>
    </row>
    <row r="7" spans="1:26" s="163" customFormat="1" ht="26.25" customHeight="1">
      <c r="A7" s="669"/>
      <c r="B7" s="682"/>
      <c r="C7" s="606" t="s">
        <v>22</v>
      </c>
      <c r="D7" s="601"/>
      <c r="E7" s="597" t="s">
        <v>21</v>
      </c>
      <c r="F7" s="601"/>
      <c r="G7" s="584" t="s">
        <v>17</v>
      </c>
      <c r="H7" s="577"/>
      <c r="I7" s="677" t="s">
        <v>22</v>
      </c>
      <c r="J7" s="601"/>
      <c r="K7" s="597" t="s">
        <v>21</v>
      </c>
      <c r="L7" s="601"/>
      <c r="M7" s="584" t="s">
        <v>17</v>
      </c>
      <c r="N7" s="577"/>
      <c r="O7" s="677" t="s">
        <v>22</v>
      </c>
      <c r="P7" s="601"/>
      <c r="Q7" s="597" t="s">
        <v>21</v>
      </c>
      <c r="R7" s="601"/>
      <c r="S7" s="584" t="s">
        <v>17</v>
      </c>
      <c r="T7" s="577"/>
      <c r="U7" s="677" t="s">
        <v>22</v>
      </c>
      <c r="V7" s="601"/>
      <c r="W7" s="597" t="s">
        <v>21</v>
      </c>
      <c r="X7" s="601"/>
      <c r="Y7" s="584" t="s">
        <v>17</v>
      </c>
      <c r="Z7" s="577"/>
    </row>
    <row r="8" spans="1:26" s="163" customFormat="1" ht="19.5" customHeight="1" thickBot="1">
      <c r="A8" s="670"/>
      <c r="B8" s="683"/>
      <c r="C8" s="166" t="s">
        <v>31</v>
      </c>
      <c r="D8" s="164" t="s">
        <v>30</v>
      </c>
      <c r="E8" s="165" t="s">
        <v>31</v>
      </c>
      <c r="F8" s="373" t="s">
        <v>30</v>
      </c>
      <c r="G8" s="680"/>
      <c r="H8" s="679"/>
      <c r="I8" s="166" t="s">
        <v>31</v>
      </c>
      <c r="J8" s="164" t="s">
        <v>30</v>
      </c>
      <c r="K8" s="165" t="s">
        <v>31</v>
      </c>
      <c r="L8" s="373" t="s">
        <v>30</v>
      </c>
      <c r="M8" s="680"/>
      <c r="N8" s="679"/>
      <c r="O8" s="166" t="s">
        <v>31</v>
      </c>
      <c r="P8" s="164" t="s">
        <v>30</v>
      </c>
      <c r="Q8" s="165" t="s">
        <v>31</v>
      </c>
      <c r="R8" s="373" t="s">
        <v>30</v>
      </c>
      <c r="S8" s="680"/>
      <c r="T8" s="679"/>
      <c r="U8" s="166" t="s">
        <v>31</v>
      </c>
      <c r="V8" s="164" t="s">
        <v>30</v>
      </c>
      <c r="W8" s="165" t="s">
        <v>31</v>
      </c>
      <c r="X8" s="373" t="s">
        <v>30</v>
      </c>
      <c r="Y8" s="680"/>
      <c r="Z8" s="679"/>
    </row>
    <row r="9" spans="1:26" s="152" customFormat="1" ht="18" customHeight="1" thickBot="1" thickTop="1">
      <c r="A9" s="162" t="s">
        <v>24</v>
      </c>
      <c r="B9" s="367"/>
      <c r="C9" s="161">
        <f>SUM(C10:C58)</f>
        <v>12532.09900000001</v>
      </c>
      <c r="D9" s="155">
        <f>SUM(D10:D58)</f>
        <v>12532.099</v>
      </c>
      <c r="E9" s="156">
        <f>SUM(E10:E58)</f>
        <v>1221.5120000000002</v>
      </c>
      <c r="F9" s="155">
        <f>SUM(F10:F58)</f>
        <v>1221.512</v>
      </c>
      <c r="G9" s="154">
        <f aca="true" t="shared" si="0" ref="G9:G20">SUM(C9:F9)</f>
        <v>27507.22200000001</v>
      </c>
      <c r="H9" s="158">
        <f aca="true" t="shared" si="1" ref="H9:H58">G9/$G$9</f>
        <v>1</v>
      </c>
      <c r="I9" s="157">
        <f>SUM(I10:I58)</f>
        <v>12226.771000000002</v>
      </c>
      <c r="J9" s="155">
        <f>SUM(J10:J58)</f>
        <v>12226.770999999993</v>
      </c>
      <c r="K9" s="156">
        <f>SUM(K10:K58)</f>
        <v>1404.2680000000003</v>
      </c>
      <c r="L9" s="155">
        <f>SUM(L10:L58)</f>
        <v>1404.2679999999998</v>
      </c>
      <c r="M9" s="154">
        <f aca="true" t="shared" si="2" ref="M9:M20">SUM(I9:L9)</f>
        <v>27262.077999999994</v>
      </c>
      <c r="N9" s="160">
        <f aca="true" t="shared" si="3" ref="N9:N20">IF(ISERROR(G9/M9-1),"         /0",(G9/M9-1))</f>
        <v>0.008992124518168332</v>
      </c>
      <c r="O9" s="159">
        <f>SUM(O10:O58)</f>
        <v>94853.534</v>
      </c>
      <c r="P9" s="155">
        <f>SUM(P10:P58)</f>
        <v>94853.53399999997</v>
      </c>
      <c r="Q9" s="156">
        <f>SUM(Q10:Q58)</f>
        <v>9004.039999999997</v>
      </c>
      <c r="R9" s="155">
        <f>SUM(R10:R58)</f>
        <v>9004.039999999997</v>
      </c>
      <c r="S9" s="154">
        <f aca="true" t="shared" si="4" ref="S9:S20">SUM(O9:R9)</f>
        <v>207715.148</v>
      </c>
      <c r="T9" s="158">
        <f aca="true" t="shared" si="5" ref="T9:T58">S9/$S$9</f>
        <v>1</v>
      </c>
      <c r="U9" s="157">
        <f>SUM(U10:U58)</f>
        <v>85651.586</v>
      </c>
      <c r="V9" s="155">
        <f>SUM(V10:V58)</f>
        <v>85651.58600000002</v>
      </c>
      <c r="W9" s="156">
        <f>SUM(W10:W58)</f>
        <v>10658.048999999994</v>
      </c>
      <c r="X9" s="155">
        <f>SUM(X10:X58)</f>
        <v>10658.048999999999</v>
      </c>
      <c r="Y9" s="154">
        <f aca="true" t="shared" si="6" ref="Y9:Y20">SUM(U9:X9)</f>
        <v>192619.27000000002</v>
      </c>
      <c r="Z9" s="153">
        <f>IF(ISERROR(S9/Y9-1),"         /0",(S9/Y9-1))</f>
        <v>0.0783715876402189</v>
      </c>
    </row>
    <row r="10" spans="1:26" ht="18.75" customHeight="1" thickTop="1">
      <c r="A10" s="151" t="s">
        <v>368</v>
      </c>
      <c r="B10" s="368" t="s">
        <v>369</v>
      </c>
      <c r="C10" s="149">
        <v>5649.427000000003</v>
      </c>
      <c r="D10" s="145">
        <v>4796.636000000001</v>
      </c>
      <c r="E10" s="146">
        <v>232.41500000000002</v>
      </c>
      <c r="F10" s="145">
        <v>112.30400000000002</v>
      </c>
      <c r="G10" s="144">
        <f t="shared" si="0"/>
        <v>10790.782000000007</v>
      </c>
      <c r="H10" s="148">
        <f t="shared" si="1"/>
        <v>0.39228905049008594</v>
      </c>
      <c r="I10" s="147">
        <v>5440.234999999998</v>
      </c>
      <c r="J10" s="145">
        <v>4758.249999999999</v>
      </c>
      <c r="K10" s="146">
        <v>293.0039999999999</v>
      </c>
      <c r="L10" s="145">
        <v>121.35200000000003</v>
      </c>
      <c r="M10" s="144">
        <f t="shared" si="2"/>
        <v>10612.840999999999</v>
      </c>
      <c r="N10" s="150">
        <f t="shared" si="3"/>
        <v>0.01676657550980054</v>
      </c>
      <c r="O10" s="149">
        <v>44686.15300000001</v>
      </c>
      <c r="P10" s="145">
        <v>35282.365000000005</v>
      </c>
      <c r="Q10" s="146">
        <v>2172.5370000000003</v>
      </c>
      <c r="R10" s="145">
        <v>837.0400000000012</v>
      </c>
      <c r="S10" s="144">
        <f t="shared" si="4"/>
        <v>82978.09500000002</v>
      </c>
      <c r="T10" s="148">
        <f t="shared" si="5"/>
        <v>0.39948022953049156</v>
      </c>
      <c r="U10" s="147">
        <v>39420.83900000002</v>
      </c>
      <c r="V10" s="145">
        <v>33364.56600000003</v>
      </c>
      <c r="W10" s="146">
        <v>2575.263999999998</v>
      </c>
      <c r="X10" s="145">
        <v>912.5880000000014</v>
      </c>
      <c r="Y10" s="144">
        <f t="shared" si="6"/>
        <v>76273.25700000006</v>
      </c>
      <c r="Z10" s="143">
        <f aca="true" t="shared" si="7" ref="Z10:Z20">IF(ISERROR(S10/Y10-1),"         /0",IF(S10/Y10&gt;5,"  *  ",(S10/Y10-1)))</f>
        <v>0.08790548960037148</v>
      </c>
    </row>
    <row r="11" spans="1:26" ht="18.75" customHeight="1">
      <c r="A11" s="151" t="s">
        <v>370</v>
      </c>
      <c r="B11" s="368" t="s">
        <v>371</v>
      </c>
      <c r="C11" s="149">
        <v>1325.988</v>
      </c>
      <c r="D11" s="145">
        <v>1506.6120000000003</v>
      </c>
      <c r="E11" s="146">
        <v>100.47</v>
      </c>
      <c r="F11" s="145">
        <v>24.511000000000003</v>
      </c>
      <c r="G11" s="144">
        <f t="shared" si="0"/>
        <v>2957.581</v>
      </c>
      <c r="H11" s="148">
        <f>G11/$G$9</f>
        <v>0.1075201632502184</v>
      </c>
      <c r="I11" s="147">
        <v>1246.098</v>
      </c>
      <c r="J11" s="145">
        <v>1322.8790000000004</v>
      </c>
      <c r="K11" s="146">
        <v>38.604</v>
      </c>
      <c r="L11" s="145">
        <v>111.792</v>
      </c>
      <c r="M11" s="144">
        <f t="shared" si="2"/>
        <v>2719.373</v>
      </c>
      <c r="N11" s="150">
        <f t="shared" si="3"/>
        <v>0.08759666290722157</v>
      </c>
      <c r="O11" s="149">
        <v>9400.260999999999</v>
      </c>
      <c r="P11" s="145">
        <v>11262.714000000002</v>
      </c>
      <c r="Q11" s="146">
        <v>467.6240000000001</v>
      </c>
      <c r="R11" s="145">
        <v>371.89399999999995</v>
      </c>
      <c r="S11" s="144">
        <f t="shared" si="4"/>
        <v>21502.493</v>
      </c>
      <c r="T11" s="148">
        <f>S11/$S$9</f>
        <v>0.10351913766058121</v>
      </c>
      <c r="U11" s="147">
        <v>8904.468000000006</v>
      </c>
      <c r="V11" s="145">
        <v>8499.034999999998</v>
      </c>
      <c r="W11" s="146">
        <v>672.6539999999999</v>
      </c>
      <c r="X11" s="145">
        <v>914.2179999999997</v>
      </c>
      <c r="Y11" s="144">
        <f t="shared" si="6"/>
        <v>18990.375000000004</v>
      </c>
      <c r="Z11" s="143">
        <f t="shared" si="7"/>
        <v>0.13228374900442952</v>
      </c>
    </row>
    <row r="12" spans="1:26" ht="18.75" customHeight="1">
      <c r="A12" s="142" t="s">
        <v>372</v>
      </c>
      <c r="B12" s="369" t="s">
        <v>373</v>
      </c>
      <c r="C12" s="140">
        <v>1206.063</v>
      </c>
      <c r="D12" s="136">
        <v>812.8299999999999</v>
      </c>
      <c r="E12" s="137">
        <v>40.437</v>
      </c>
      <c r="F12" s="136">
        <v>10.353</v>
      </c>
      <c r="G12" s="135">
        <f t="shared" si="0"/>
        <v>2069.683</v>
      </c>
      <c r="H12" s="139">
        <f t="shared" si="1"/>
        <v>0.07524144022976945</v>
      </c>
      <c r="I12" s="138">
        <v>1229.221</v>
      </c>
      <c r="J12" s="136">
        <v>1011.2550000000001</v>
      </c>
      <c r="K12" s="137">
        <v>65.663</v>
      </c>
      <c r="L12" s="136">
        <v>26.72</v>
      </c>
      <c r="M12" s="135">
        <f t="shared" si="2"/>
        <v>2332.859</v>
      </c>
      <c r="N12" s="141">
        <f t="shared" si="3"/>
        <v>-0.11281264748533881</v>
      </c>
      <c r="O12" s="140">
        <v>8561.074999999999</v>
      </c>
      <c r="P12" s="136">
        <v>6679.677000000002</v>
      </c>
      <c r="Q12" s="137">
        <v>319.98800000000006</v>
      </c>
      <c r="R12" s="136">
        <v>121.70400000000001</v>
      </c>
      <c r="S12" s="135">
        <f t="shared" si="4"/>
        <v>15682.444</v>
      </c>
      <c r="T12" s="139">
        <f t="shared" si="5"/>
        <v>0.07549976085518809</v>
      </c>
      <c r="U12" s="138">
        <v>7246.951000000005</v>
      </c>
      <c r="V12" s="136">
        <v>6529.441</v>
      </c>
      <c r="W12" s="137">
        <v>398.32900000000006</v>
      </c>
      <c r="X12" s="136">
        <v>231.70600000000007</v>
      </c>
      <c r="Y12" s="135">
        <f t="shared" si="6"/>
        <v>14406.427000000003</v>
      </c>
      <c r="Z12" s="134">
        <f t="shared" si="7"/>
        <v>0.08857275992166525</v>
      </c>
    </row>
    <row r="13" spans="1:26" ht="18.75" customHeight="1">
      <c r="A13" s="142" t="s">
        <v>376</v>
      </c>
      <c r="B13" s="369" t="s">
        <v>377</v>
      </c>
      <c r="C13" s="140">
        <v>909.748</v>
      </c>
      <c r="D13" s="136">
        <v>1101.659</v>
      </c>
      <c r="E13" s="137">
        <v>6.3679999999999986</v>
      </c>
      <c r="F13" s="136">
        <v>4.78</v>
      </c>
      <c r="G13" s="135">
        <f t="shared" si="0"/>
        <v>2022.555</v>
      </c>
      <c r="H13" s="139">
        <f t="shared" si="1"/>
        <v>0.07352814471777627</v>
      </c>
      <c r="I13" s="138">
        <v>585.988</v>
      </c>
      <c r="J13" s="136">
        <v>827.3069999999999</v>
      </c>
      <c r="K13" s="137">
        <v>19.633</v>
      </c>
      <c r="L13" s="136">
        <v>16.45</v>
      </c>
      <c r="M13" s="135">
        <f t="shared" si="2"/>
        <v>1449.3780000000002</v>
      </c>
      <c r="N13" s="141">
        <f t="shared" si="3"/>
        <v>0.3954641232307927</v>
      </c>
      <c r="O13" s="140">
        <v>6620.043000000001</v>
      </c>
      <c r="P13" s="136">
        <v>8587.273</v>
      </c>
      <c r="Q13" s="137">
        <v>128.51000000000005</v>
      </c>
      <c r="R13" s="136">
        <v>111.242</v>
      </c>
      <c r="S13" s="135">
        <f t="shared" si="4"/>
        <v>15447.068</v>
      </c>
      <c r="T13" s="139">
        <f t="shared" si="5"/>
        <v>0.07436659361983557</v>
      </c>
      <c r="U13" s="138">
        <v>5385.662</v>
      </c>
      <c r="V13" s="136">
        <v>7009.422000000001</v>
      </c>
      <c r="W13" s="137">
        <v>80.34400000000002</v>
      </c>
      <c r="X13" s="136">
        <v>119.30200000000008</v>
      </c>
      <c r="Y13" s="135">
        <f t="shared" si="6"/>
        <v>12594.730000000001</v>
      </c>
      <c r="Z13" s="134">
        <f t="shared" si="7"/>
        <v>0.2264707540376012</v>
      </c>
    </row>
    <row r="14" spans="1:26" ht="18.75" customHeight="1">
      <c r="A14" s="142" t="s">
        <v>409</v>
      </c>
      <c r="B14" s="369" t="s">
        <v>410</v>
      </c>
      <c r="C14" s="140">
        <v>837.101</v>
      </c>
      <c r="D14" s="136">
        <v>552.327</v>
      </c>
      <c r="E14" s="137">
        <v>4.71</v>
      </c>
      <c r="F14" s="136">
        <v>1.8190000000000002</v>
      </c>
      <c r="G14" s="135">
        <f aca="true" t="shared" si="8" ref="G14:G19">SUM(C14:F14)</f>
        <v>1395.9569999999999</v>
      </c>
      <c r="H14" s="139">
        <f aca="true" t="shared" si="9" ref="H14:H19">G14/$G$9</f>
        <v>0.050748745184082907</v>
      </c>
      <c r="I14" s="138">
        <v>706.13</v>
      </c>
      <c r="J14" s="136">
        <v>561.2370000000001</v>
      </c>
      <c r="K14" s="137">
        <v>0.5720000000000001</v>
      </c>
      <c r="L14" s="136">
        <v>0.41900000000000004</v>
      </c>
      <c r="M14" s="135">
        <f aca="true" t="shared" si="10" ref="M14:M19">SUM(I14:L14)</f>
        <v>1268.3580000000002</v>
      </c>
      <c r="N14" s="141">
        <f aca="true" t="shared" si="11" ref="N14:N19">IF(ISERROR(G14/M14-1),"         /0",(G14/M14-1))</f>
        <v>0.10060172285742652</v>
      </c>
      <c r="O14" s="140">
        <v>5644.249000000004</v>
      </c>
      <c r="P14" s="136">
        <v>4121.2109999999975</v>
      </c>
      <c r="Q14" s="137">
        <v>44.495000000000005</v>
      </c>
      <c r="R14" s="136">
        <v>23.389999999999993</v>
      </c>
      <c r="S14" s="135">
        <f aca="true" t="shared" si="12" ref="S14:S19">SUM(O14:R14)</f>
        <v>9833.345000000003</v>
      </c>
      <c r="T14" s="139">
        <f aca="true" t="shared" si="13" ref="T14:T19">S14/$S$9</f>
        <v>0.04734052905953688</v>
      </c>
      <c r="U14" s="138">
        <v>4893.4079999999985</v>
      </c>
      <c r="V14" s="136">
        <v>3751.1500000000015</v>
      </c>
      <c r="W14" s="137">
        <v>10.970000000000002</v>
      </c>
      <c r="X14" s="136">
        <v>28.874000000000002</v>
      </c>
      <c r="Y14" s="135">
        <f aca="true" t="shared" si="14" ref="Y14:Y19">SUM(U14:X14)</f>
        <v>8684.402</v>
      </c>
      <c r="Z14" s="134">
        <f t="shared" si="7"/>
        <v>0.13229961026677528</v>
      </c>
    </row>
    <row r="15" spans="1:26" ht="18.75" customHeight="1">
      <c r="A15" s="142" t="s">
        <v>380</v>
      </c>
      <c r="B15" s="369" t="s">
        <v>381</v>
      </c>
      <c r="C15" s="140">
        <v>199.55499999999998</v>
      </c>
      <c r="D15" s="136">
        <v>854.1940000000001</v>
      </c>
      <c r="E15" s="137">
        <v>21.766</v>
      </c>
      <c r="F15" s="136">
        <v>201.93900000000002</v>
      </c>
      <c r="G15" s="135">
        <f t="shared" si="8"/>
        <v>1277.4540000000002</v>
      </c>
      <c r="H15" s="139">
        <f t="shared" si="9"/>
        <v>0.046440676561231804</v>
      </c>
      <c r="I15" s="138">
        <v>282.005</v>
      </c>
      <c r="J15" s="136">
        <v>802.176</v>
      </c>
      <c r="K15" s="137">
        <v>49.955999999999996</v>
      </c>
      <c r="L15" s="136">
        <v>158.146</v>
      </c>
      <c r="M15" s="135">
        <f t="shared" si="10"/>
        <v>1292.283</v>
      </c>
      <c r="N15" s="141">
        <f t="shared" si="11"/>
        <v>-0.011475040683812887</v>
      </c>
      <c r="O15" s="140">
        <v>1654.1010000000006</v>
      </c>
      <c r="P15" s="136">
        <v>6632.294999999998</v>
      </c>
      <c r="Q15" s="137">
        <v>207.78100000000003</v>
      </c>
      <c r="R15" s="136">
        <v>1728.5489999999998</v>
      </c>
      <c r="S15" s="135">
        <f t="shared" si="12"/>
        <v>10222.725999999999</v>
      </c>
      <c r="T15" s="139">
        <f t="shared" si="13"/>
        <v>0.04921512031467248</v>
      </c>
      <c r="U15" s="138">
        <v>1811.1029999999992</v>
      </c>
      <c r="V15" s="136">
        <v>5734.242000000001</v>
      </c>
      <c r="W15" s="137">
        <v>561.284</v>
      </c>
      <c r="X15" s="136">
        <v>1597.4809999999995</v>
      </c>
      <c r="Y15" s="135">
        <f t="shared" si="14"/>
        <v>9704.109999999999</v>
      </c>
      <c r="Z15" s="134">
        <f t="shared" si="7"/>
        <v>0.05344292263793382</v>
      </c>
    </row>
    <row r="16" spans="1:26" ht="18.75" customHeight="1">
      <c r="A16" s="142" t="s">
        <v>374</v>
      </c>
      <c r="B16" s="369" t="s">
        <v>375</v>
      </c>
      <c r="C16" s="140">
        <v>286.45099999999996</v>
      </c>
      <c r="D16" s="136">
        <v>486.06600000000003</v>
      </c>
      <c r="E16" s="137">
        <v>1.023</v>
      </c>
      <c r="F16" s="136">
        <v>3.343</v>
      </c>
      <c r="G16" s="135">
        <f t="shared" si="8"/>
        <v>776.883</v>
      </c>
      <c r="H16" s="139">
        <f t="shared" si="9"/>
        <v>0.02824287381691978</v>
      </c>
      <c r="I16" s="138">
        <v>575.389</v>
      </c>
      <c r="J16" s="136">
        <v>562.998</v>
      </c>
      <c r="K16" s="137">
        <v>0.827</v>
      </c>
      <c r="L16" s="136">
        <v>2.476</v>
      </c>
      <c r="M16" s="135">
        <f t="shared" si="10"/>
        <v>1141.6900000000003</v>
      </c>
      <c r="N16" s="141">
        <f t="shared" si="11"/>
        <v>-0.3195324475120218</v>
      </c>
      <c r="O16" s="140">
        <v>2618.741999999999</v>
      </c>
      <c r="P16" s="136">
        <v>3804.059999999999</v>
      </c>
      <c r="Q16" s="137">
        <v>16.069999999999993</v>
      </c>
      <c r="R16" s="136">
        <v>22.250000000000007</v>
      </c>
      <c r="S16" s="135">
        <f t="shared" si="12"/>
        <v>6461.121999999998</v>
      </c>
      <c r="T16" s="139">
        <f t="shared" si="13"/>
        <v>0.031105685176123977</v>
      </c>
      <c r="U16" s="138">
        <v>3200.6720000000005</v>
      </c>
      <c r="V16" s="136">
        <v>3536.3780000000006</v>
      </c>
      <c r="W16" s="137">
        <v>11.737000000000002</v>
      </c>
      <c r="X16" s="136">
        <v>16.992</v>
      </c>
      <c r="Y16" s="135">
        <f t="shared" si="14"/>
        <v>6765.779000000001</v>
      </c>
      <c r="Z16" s="134">
        <f>IF(ISERROR(S16/Y16-1),"         /0",IF(S16/Y16&gt;5,"  *  ",(S16/Y16-1)))</f>
        <v>-0.04502910899099777</v>
      </c>
    </row>
    <row r="17" spans="1:26" ht="18.75" customHeight="1">
      <c r="A17" s="142" t="s">
        <v>453</v>
      </c>
      <c r="B17" s="369" t="s">
        <v>453</v>
      </c>
      <c r="C17" s="140">
        <v>270.072</v>
      </c>
      <c r="D17" s="136">
        <v>83.18500000000003</v>
      </c>
      <c r="E17" s="137">
        <v>175.318</v>
      </c>
      <c r="F17" s="136">
        <v>63.775</v>
      </c>
      <c r="G17" s="135">
        <f t="shared" si="8"/>
        <v>592.35</v>
      </c>
      <c r="H17" s="139">
        <f t="shared" si="9"/>
        <v>0.02153434468955098</v>
      </c>
      <c r="I17" s="138">
        <v>162.722</v>
      </c>
      <c r="J17" s="136">
        <v>86.39300000000001</v>
      </c>
      <c r="K17" s="137">
        <v>151.314</v>
      </c>
      <c r="L17" s="136">
        <v>11.179</v>
      </c>
      <c r="M17" s="135">
        <f t="shared" si="10"/>
        <v>411.60799999999995</v>
      </c>
      <c r="N17" s="141">
        <f t="shared" si="11"/>
        <v>0.43911197061281637</v>
      </c>
      <c r="O17" s="140">
        <v>1831.299</v>
      </c>
      <c r="P17" s="136">
        <v>617.0969999999999</v>
      </c>
      <c r="Q17" s="137">
        <v>677.111</v>
      </c>
      <c r="R17" s="136">
        <v>171.35700000000003</v>
      </c>
      <c r="S17" s="135">
        <f t="shared" si="12"/>
        <v>3296.8639999999996</v>
      </c>
      <c r="T17" s="139">
        <f t="shared" si="13"/>
        <v>0.01587204415154161</v>
      </c>
      <c r="U17" s="138">
        <v>1390.2729999999995</v>
      </c>
      <c r="V17" s="136">
        <v>738.5950000000004</v>
      </c>
      <c r="W17" s="137">
        <v>661.6499999999999</v>
      </c>
      <c r="X17" s="136">
        <v>105.18199999999999</v>
      </c>
      <c r="Y17" s="135">
        <f t="shared" si="14"/>
        <v>2895.7</v>
      </c>
      <c r="Z17" s="134">
        <f>IF(ISERROR(S17/Y17-1),"         /0",IF(S17/Y17&gt;5,"  *  ",(S17/Y17-1)))</f>
        <v>0.1385378319577304</v>
      </c>
    </row>
    <row r="18" spans="1:26" ht="18.75" customHeight="1">
      <c r="A18" s="142" t="s">
        <v>448</v>
      </c>
      <c r="B18" s="369" t="s">
        <v>448</v>
      </c>
      <c r="C18" s="140">
        <v>95.73599999999999</v>
      </c>
      <c r="D18" s="136">
        <v>209.59500000000003</v>
      </c>
      <c r="E18" s="137">
        <v>42.66400000000001</v>
      </c>
      <c r="F18" s="136">
        <v>157.42399999999998</v>
      </c>
      <c r="G18" s="135">
        <f t="shared" si="8"/>
        <v>505.419</v>
      </c>
      <c r="H18" s="139">
        <f t="shared" si="9"/>
        <v>0.0183740473683602</v>
      </c>
      <c r="I18" s="138">
        <v>35.939</v>
      </c>
      <c r="J18" s="136">
        <v>51.693</v>
      </c>
      <c r="K18" s="137">
        <v>75.59099999999998</v>
      </c>
      <c r="L18" s="136">
        <v>168.062</v>
      </c>
      <c r="M18" s="135">
        <f t="shared" si="10"/>
        <v>331.28499999999997</v>
      </c>
      <c r="N18" s="141">
        <f t="shared" si="11"/>
        <v>0.5256320086934212</v>
      </c>
      <c r="O18" s="140">
        <v>564.402</v>
      </c>
      <c r="P18" s="136">
        <v>1511.1440000000007</v>
      </c>
      <c r="Q18" s="137">
        <v>321.0620000000001</v>
      </c>
      <c r="R18" s="136">
        <v>593.4309999999991</v>
      </c>
      <c r="S18" s="135">
        <f t="shared" si="12"/>
        <v>2990.039</v>
      </c>
      <c r="T18" s="139">
        <f t="shared" si="13"/>
        <v>0.014394901040149467</v>
      </c>
      <c r="U18" s="138">
        <v>271.1099999999999</v>
      </c>
      <c r="V18" s="136">
        <v>549.0080000000002</v>
      </c>
      <c r="W18" s="137">
        <v>454.46599999999984</v>
      </c>
      <c r="X18" s="136">
        <v>740.6029999999996</v>
      </c>
      <c r="Y18" s="135">
        <f t="shared" si="14"/>
        <v>2015.1869999999994</v>
      </c>
      <c r="Z18" s="134">
        <f>IF(ISERROR(S18/Y18-1),"         /0",IF(S18/Y18&gt;5,"  *  ",(S18/Y18-1)))</f>
        <v>0.48375262444626776</v>
      </c>
    </row>
    <row r="19" spans="1:26" ht="18.75" customHeight="1">
      <c r="A19" s="142" t="s">
        <v>384</v>
      </c>
      <c r="B19" s="369" t="s">
        <v>385</v>
      </c>
      <c r="C19" s="140">
        <v>233.191</v>
      </c>
      <c r="D19" s="136">
        <v>142.413</v>
      </c>
      <c r="E19" s="137">
        <v>25.027</v>
      </c>
      <c r="F19" s="136">
        <v>0.976</v>
      </c>
      <c r="G19" s="135">
        <f t="shared" si="8"/>
        <v>401.607</v>
      </c>
      <c r="H19" s="139">
        <f t="shared" si="9"/>
        <v>0.014600056668754115</v>
      </c>
      <c r="I19" s="138">
        <v>324.686</v>
      </c>
      <c r="J19" s="136">
        <v>167.135</v>
      </c>
      <c r="K19" s="137">
        <v>10.521999999999998</v>
      </c>
      <c r="L19" s="136">
        <v>12.745999999999999</v>
      </c>
      <c r="M19" s="135">
        <f t="shared" si="10"/>
        <v>515.0889999999999</v>
      </c>
      <c r="N19" s="141">
        <f t="shared" si="11"/>
        <v>-0.2203153241478656</v>
      </c>
      <c r="O19" s="140">
        <v>2035.3769999999995</v>
      </c>
      <c r="P19" s="136">
        <v>1137.9239999999993</v>
      </c>
      <c r="Q19" s="137">
        <v>266.507</v>
      </c>
      <c r="R19" s="136">
        <v>16.311</v>
      </c>
      <c r="S19" s="135">
        <f t="shared" si="12"/>
        <v>3456.118999999999</v>
      </c>
      <c r="T19" s="139">
        <f t="shared" si="13"/>
        <v>0.016638743169564114</v>
      </c>
      <c r="U19" s="138">
        <v>1445.8369999999998</v>
      </c>
      <c r="V19" s="136">
        <v>935.0509999999994</v>
      </c>
      <c r="W19" s="137">
        <v>186.487</v>
      </c>
      <c r="X19" s="136">
        <v>83.16700000000002</v>
      </c>
      <c r="Y19" s="135">
        <f t="shared" si="14"/>
        <v>2650.541999999999</v>
      </c>
      <c r="Z19" s="134">
        <f t="shared" si="7"/>
        <v>0.3039291586400066</v>
      </c>
    </row>
    <row r="20" spans="1:26" ht="18.75" customHeight="1">
      <c r="A20" s="142" t="s">
        <v>386</v>
      </c>
      <c r="B20" s="369" t="s">
        <v>387</v>
      </c>
      <c r="C20" s="140">
        <v>225.58</v>
      </c>
      <c r="D20" s="136">
        <v>165.417</v>
      </c>
      <c r="E20" s="137">
        <v>2.966</v>
      </c>
      <c r="F20" s="136">
        <v>3.0129999999999995</v>
      </c>
      <c r="G20" s="135">
        <f t="shared" si="0"/>
        <v>396.976</v>
      </c>
      <c r="H20" s="139">
        <f t="shared" si="1"/>
        <v>0.014431700882044717</v>
      </c>
      <c r="I20" s="138">
        <v>220.43200000000002</v>
      </c>
      <c r="J20" s="136">
        <v>163.401</v>
      </c>
      <c r="K20" s="137">
        <v>2.801</v>
      </c>
      <c r="L20" s="136">
        <v>6.265</v>
      </c>
      <c r="M20" s="135">
        <f t="shared" si="2"/>
        <v>392.899</v>
      </c>
      <c r="N20" s="141">
        <f t="shared" si="3"/>
        <v>0.010376712590258519</v>
      </c>
      <c r="O20" s="140">
        <v>1405.5289999999998</v>
      </c>
      <c r="P20" s="136">
        <v>1176.1689999999999</v>
      </c>
      <c r="Q20" s="137">
        <v>29.631000000000004</v>
      </c>
      <c r="R20" s="136">
        <v>32.08600000000001</v>
      </c>
      <c r="S20" s="135">
        <f t="shared" si="4"/>
        <v>2643.414999999999</v>
      </c>
      <c r="T20" s="139">
        <f t="shared" si="5"/>
        <v>0.012726154184961027</v>
      </c>
      <c r="U20" s="138">
        <v>1307.4349999999995</v>
      </c>
      <c r="V20" s="136">
        <v>1213.4279999999997</v>
      </c>
      <c r="W20" s="137">
        <v>73.83800000000001</v>
      </c>
      <c r="X20" s="136">
        <v>92.023</v>
      </c>
      <c r="Y20" s="135">
        <f t="shared" si="6"/>
        <v>2686.7239999999997</v>
      </c>
      <c r="Z20" s="134">
        <f t="shared" si="7"/>
        <v>-0.01611963119397475</v>
      </c>
    </row>
    <row r="21" spans="1:26" ht="18.75" customHeight="1">
      <c r="A21" s="142" t="s">
        <v>403</v>
      </c>
      <c r="B21" s="369" t="s">
        <v>404</v>
      </c>
      <c r="C21" s="140">
        <v>82.82000000000001</v>
      </c>
      <c r="D21" s="136">
        <v>73.629</v>
      </c>
      <c r="E21" s="137">
        <v>128.227</v>
      </c>
      <c r="F21" s="136">
        <v>62.76099999999999</v>
      </c>
      <c r="G21" s="135">
        <f aca="true" t="shared" si="15" ref="G21:G58">SUM(C21:F21)</f>
        <v>347.437</v>
      </c>
      <c r="H21" s="139">
        <f t="shared" si="1"/>
        <v>0.012630755661185994</v>
      </c>
      <c r="I21" s="138">
        <v>180.17200000000003</v>
      </c>
      <c r="J21" s="136">
        <v>95.60300000000004</v>
      </c>
      <c r="K21" s="137">
        <v>81.76599999999999</v>
      </c>
      <c r="L21" s="136">
        <v>60.95799999999999</v>
      </c>
      <c r="M21" s="135">
        <f aca="true" t="shared" si="16" ref="M21:M58">SUM(I21:L21)</f>
        <v>418.499</v>
      </c>
      <c r="N21" s="141">
        <f aca="true" t="shared" si="17" ref="N21:N58">IF(ISERROR(G21/M21-1),"         /0",(G21/M21-1))</f>
        <v>-0.16980207838011563</v>
      </c>
      <c r="O21" s="140">
        <v>985.0399999999994</v>
      </c>
      <c r="P21" s="136">
        <v>631.8780000000003</v>
      </c>
      <c r="Q21" s="137">
        <v>690.949999999998</v>
      </c>
      <c r="R21" s="136">
        <v>435.4550000000002</v>
      </c>
      <c r="S21" s="135">
        <f aca="true" t="shared" si="18" ref="S21:S58">SUM(O21:R21)</f>
        <v>2743.322999999998</v>
      </c>
      <c r="T21" s="139">
        <f t="shared" si="5"/>
        <v>0.013207139808599796</v>
      </c>
      <c r="U21" s="138">
        <v>1231.866999999999</v>
      </c>
      <c r="V21" s="136">
        <v>681.5729999999999</v>
      </c>
      <c r="W21" s="137">
        <v>474.4250000000002</v>
      </c>
      <c r="X21" s="136">
        <v>380.8609999999997</v>
      </c>
      <c r="Y21" s="135">
        <f aca="true" t="shared" si="19" ref="Y21:Y58">SUM(U21:X21)</f>
        <v>2768.7259999999987</v>
      </c>
      <c r="Z21" s="134">
        <f aca="true" t="shared" si="20" ref="Z21:Z58">IF(ISERROR(S21/Y21-1),"         /0",IF(S21/Y21&gt;5,"  *  ",(S21/Y21-1)))</f>
        <v>-0.009174977950147767</v>
      </c>
    </row>
    <row r="22" spans="1:26" ht="18.75" customHeight="1">
      <c r="A22" s="142" t="s">
        <v>378</v>
      </c>
      <c r="B22" s="369" t="s">
        <v>379</v>
      </c>
      <c r="C22" s="140">
        <v>101.256</v>
      </c>
      <c r="D22" s="136">
        <v>201.007</v>
      </c>
      <c r="E22" s="137">
        <v>18.406</v>
      </c>
      <c r="F22" s="136">
        <v>14.038</v>
      </c>
      <c r="G22" s="135">
        <f t="shared" si="15"/>
        <v>334.70700000000005</v>
      </c>
      <c r="H22" s="139">
        <f t="shared" si="1"/>
        <v>0.01216796810670303</v>
      </c>
      <c r="I22" s="138">
        <v>108.51899999999999</v>
      </c>
      <c r="J22" s="136">
        <v>246.01</v>
      </c>
      <c r="K22" s="137">
        <v>29.713</v>
      </c>
      <c r="L22" s="136">
        <v>10.578999999999999</v>
      </c>
      <c r="M22" s="135">
        <f t="shared" si="16"/>
        <v>394.821</v>
      </c>
      <c r="N22" s="141">
        <f t="shared" si="17"/>
        <v>-0.15225633894853607</v>
      </c>
      <c r="O22" s="140">
        <v>697.1480000000001</v>
      </c>
      <c r="P22" s="136">
        <v>1607.4129999999996</v>
      </c>
      <c r="Q22" s="137">
        <v>187.2919999999999</v>
      </c>
      <c r="R22" s="136">
        <v>74.29300000000002</v>
      </c>
      <c r="S22" s="135">
        <f t="shared" si="18"/>
        <v>2566.1459999999997</v>
      </c>
      <c r="T22" s="139">
        <f t="shared" si="5"/>
        <v>0.012354159168015999</v>
      </c>
      <c r="U22" s="138">
        <v>701.9659999999994</v>
      </c>
      <c r="V22" s="136">
        <v>1486.8660000000002</v>
      </c>
      <c r="W22" s="137">
        <v>223.81599999999997</v>
      </c>
      <c r="X22" s="136">
        <v>79.90800000000002</v>
      </c>
      <c r="Y22" s="135">
        <f t="shared" si="19"/>
        <v>2492.555999999999</v>
      </c>
      <c r="Z22" s="134">
        <f t="shared" si="20"/>
        <v>0.02952391039559421</v>
      </c>
    </row>
    <row r="23" spans="1:26" ht="18.75" customHeight="1">
      <c r="A23" s="142" t="s">
        <v>392</v>
      </c>
      <c r="B23" s="369" t="s">
        <v>392</v>
      </c>
      <c r="C23" s="140">
        <v>112.81700000000001</v>
      </c>
      <c r="D23" s="136">
        <v>139.163</v>
      </c>
      <c r="E23" s="137">
        <v>18.233999999999998</v>
      </c>
      <c r="F23" s="136">
        <v>14.923000000000002</v>
      </c>
      <c r="G23" s="135">
        <f>SUM(C23:F23)</f>
        <v>285.137</v>
      </c>
      <c r="H23" s="139">
        <f>G23/$G$9</f>
        <v>0.010365895909081619</v>
      </c>
      <c r="I23" s="138">
        <v>40.605</v>
      </c>
      <c r="J23" s="136">
        <v>73.01500000000001</v>
      </c>
      <c r="K23" s="137">
        <v>37.52100000000001</v>
      </c>
      <c r="L23" s="136">
        <v>17.281999999999996</v>
      </c>
      <c r="M23" s="135">
        <f>SUM(I23:L23)</f>
        <v>168.423</v>
      </c>
      <c r="N23" s="141">
        <f>IF(ISERROR(G23/M23-1),"         /0",(G23/M23-1))</f>
        <v>0.6929813624029972</v>
      </c>
      <c r="O23" s="140">
        <v>586.8799999999999</v>
      </c>
      <c r="P23" s="136">
        <v>712.7510000000002</v>
      </c>
      <c r="Q23" s="137">
        <v>189.14100000000008</v>
      </c>
      <c r="R23" s="136">
        <v>183.65399999999983</v>
      </c>
      <c r="S23" s="135">
        <f>SUM(O23:R23)</f>
        <v>1672.426</v>
      </c>
      <c r="T23" s="139">
        <f>S23/$S$9</f>
        <v>0.008051536039153004</v>
      </c>
      <c r="U23" s="138">
        <v>578.9089999999998</v>
      </c>
      <c r="V23" s="136">
        <v>792.5889999999998</v>
      </c>
      <c r="W23" s="137">
        <v>196.44799999999995</v>
      </c>
      <c r="X23" s="136">
        <v>174.71399999999963</v>
      </c>
      <c r="Y23" s="135">
        <f>SUM(U23:X23)</f>
        <v>1742.6599999999992</v>
      </c>
      <c r="Z23" s="134">
        <f>IF(ISERROR(S23/Y23-1),"         /0",IF(S23/Y23&gt;5,"  *  ",(S23/Y23-1)))</f>
        <v>-0.04030275555759544</v>
      </c>
    </row>
    <row r="24" spans="1:26" ht="18.75" customHeight="1">
      <c r="A24" s="142" t="s">
        <v>382</v>
      </c>
      <c r="B24" s="369" t="s">
        <v>383</v>
      </c>
      <c r="C24" s="140">
        <v>150.14700000000002</v>
      </c>
      <c r="D24" s="136">
        <v>106.11500000000001</v>
      </c>
      <c r="E24" s="137">
        <v>0.07</v>
      </c>
      <c r="F24" s="136">
        <v>0.305</v>
      </c>
      <c r="G24" s="135">
        <f>SUM(C24:F24)</f>
        <v>256.63700000000006</v>
      </c>
      <c r="H24" s="139">
        <f>G24/$G$9</f>
        <v>0.009329804369194387</v>
      </c>
      <c r="I24" s="138">
        <v>185.314</v>
      </c>
      <c r="J24" s="136">
        <v>128.23700000000002</v>
      </c>
      <c r="K24" s="137">
        <v>4.469</v>
      </c>
      <c r="L24" s="136">
        <v>3.299</v>
      </c>
      <c r="M24" s="135">
        <f>SUM(I24:L24)</f>
        <v>321.319</v>
      </c>
      <c r="N24" s="141">
        <f>IF(ISERROR(G24/M24-1),"         /0",(G24/M24-1))</f>
        <v>-0.20130151033707921</v>
      </c>
      <c r="O24" s="140">
        <v>857.8029999999998</v>
      </c>
      <c r="P24" s="136">
        <v>924.2789999999998</v>
      </c>
      <c r="Q24" s="137">
        <v>8.167999999999997</v>
      </c>
      <c r="R24" s="136">
        <v>13.194999999999997</v>
      </c>
      <c r="S24" s="135">
        <f>SUM(O24:R24)</f>
        <v>1803.4449999999993</v>
      </c>
      <c r="T24" s="139">
        <f>S24/$S$9</f>
        <v>0.008682298895215863</v>
      </c>
      <c r="U24" s="138">
        <v>985.494</v>
      </c>
      <c r="V24" s="136">
        <v>753.6289999999998</v>
      </c>
      <c r="W24" s="137">
        <v>27.980999999999998</v>
      </c>
      <c r="X24" s="136">
        <v>30.671000000000003</v>
      </c>
      <c r="Y24" s="135">
        <f>SUM(U24:X24)</f>
        <v>1797.7749999999999</v>
      </c>
      <c r="Z24" s="134">
        <f>IF(ISERROR(S24/Y24-1),"         /0",IF(S24/Y24&gt;5,"  *  ",(S24/Y24-1)))</f>
        <v>0.0031538985690642285</v>
      </c>
    </row>
    <row r="25" spans="1:26" ht="18.75" customHeight="1">
      <c r="A25" s="142" t="s">
        <v>388</v>
      </c>
      <c r="B25" s="369" t="s">
        <v>389</v>
      </c>
      <c r="C25" s="140">
        <v>113.679</v>
      </c>
      <c r="D25" s="136">
        <v>44.967</v>
      </c>
      <c r="E25" s="137">
        <v>39.14199999999999</v>
      </c>
      <c r="F25" s="136">
        <v>33.145</v>
      </c>
      <c r="G25" s="135">
        <f>SUM(C25:F25)</f>
        <v>230.93300000000002</v>
      </c>
      <c r="H25" s="139">
        <f>G25/$G$9</f>
        <v>0.008395358862483458</v>
      </c>
      <c r="I25" s="138">
        <v>138.223</v>
      </c>
      <c r="J25" s="136">
        <v>69.95100000000001</v>
      </c>
      <c r="K25" s="137">
        <v>57.782000000000004</v>
      </c>
      <c r="L25" s="136">
        <v>48.09699999999998</v>
      </c>
      <c r="M25" s="135">
        <f>SUM(I25:L25)</f>
        <v>314.053</v>
      </c>
      <c r="N25" s="141">
        <f>IF(ISERROR(G25/M25-1),"         /0",(G25/M25-1))</f>
        <v>-0.264668702416471</v>
      </c>
      <c r="O25" s="140">
        <v>718.3729999999999</v>
      </c>
      <c r="P25" s="136">
        <v>284.13200000000006</v>
      </c>
      <c r="Q25" s="137">
        <v>583.218999999999</v>
      </c>
      <c r="R25" s="136">
        <v>278.35699999999974</v>
      </c>
      <c r="S25" s="135">
        <f>SUM(O25:R25)</f>
        <v>1864.0809999999988</v>
      </c>
      <c r="T25" s="139">
        <f>S25/$S$9</f>
        <v>0.008974217903453045</v>
      </c>
      <c r="U25" s="138">
        <v>892.8579999999988</v>
      </c>
      <c r="V25" s="136">
        <v>407.86</v>
      </c>
      <c r="W25" s="137">
        <v>587.145</v>
      </c>
      <c r="X25" s="136">
        <v>228.01400000000012</v>
      </c>
      <c r="Y25" s="135">
        <f>SUM(U25:X25)</f>
        <v>2115.876999999999</v>
      </c>
      <c r="Z25" s="134">
        <f>IF(ISERROR(S25/Y25-1),"         /0",IF(S25/Y25&gt;5,"  *  ",(S25/Y25-1)))</f>
        <v>-0.11900313676078544</v>
      </c>
    </row>
    <row r="26" spans="1:26" ht="18.75" customHeight="1">
      <c r="A26" s="142" t="s">
        <v>449</v>
      </c>
      <c r="B26" s="369" t="s">
        <v>450</v>
      </c>
      <c r="C26" s="140">
        <v>54.669999999999995</v>
      </c>
      <c r="D26" s="136">
        <v>102.18299999999999</v>
      </c>
      <c r="E26" s="137">
        <v>10.43</v>
      </c>
      <c r="F26" s="136">
        <v>12.102999999999998</v>
      </c>
      <c r="G26" s="135">
        <f>SUM(C26:F26)</f>
        <v>179.386</v>
      </c>
      <c r="H26" s="139">
        <f>G26/$G$9</f>
        <v>0.00652141463067408</v>
      </c>
      <c r="I26" s="138">
        <v>56.597</v>
      </c>
      <c r="J26" s="136">
        <v>105.293</v>
      </c>
      <c r="K26" s="137">
        <v>0.23500000000000001</v>
      </c>
      <c r="L26" s="136">
        <v>0.355</v>
      </c>
      <c r="M26" s="135">
        <f>SUM(I26:L26)</f>
        <v>162.48000000000002</v>
      </c>
      <c r="N26" s="141">
        <f>IF(ISERROR(G26/M26-1),"         /0",(G26/M26-1))</f>
        <v>0.1040497291974396</v>
      </c>
      <c r="O26" s="140">
        <v>643.4650000000001</v>
      </c>
      <c r="P26" s="136">
        <v>1095.3110000000001</v>
      </c>
      <c r="Q26" s="137">
        <v>26.441999999999997</v>
      </c>
      <c r="R26" s="136">
        <v>35.973</v>
      </c>
      <c r="S26" s="135">
        <f>SUM(O26:R26)</f>
        <v>1801.1910000000003</v>
      </c>
      <c r="T26" s="139">
        <f>S26/$S$9</f>
        <v>0.008671447495971745</v>
      </c>
      <c r="U26" s="138">
        <v>296.24500000000006</v>
      </c>
      <c r="V26" s="136">
        <v>621.917</v>
      </c>
      <c r="W26" s="137">
        <v>3.0189999999999984</v>
      </c>
      <c r="X26" s="136">
        <v>5.922999999999998</v>
      </c>
      <c r="Y26" s="135">
        <f>SUM(U26:X26)</f>
        <v>927.104</v>
      </c>
      <c r="Z26" s="134">
        <f>IF(ISERROR(S26/Y26-1),"         /0",IF(S26/Y26&gt;5,"  *  ",(S26/Y26-1)))</f>
        <v>0.9428143983846475</v>
      </c>
    </row>
    <row r="27" spans="1:26" ht="18.75" customHeight="1">
      <c r="A27" s="142" t="s">
        <v>401</v>
      </c>
      <c r="B27" s="369" t="s">
        <v>402</v>
      </c>
      <c r="C27" s="140">
        <v>66.745</v>
      </c>
      <c r="D27" s="136">
        <v>98.306</v>
      </c>
      <c r="E27" s="137">
        <v>0.5</v>
      </c>
      <c r="F27" s="136">
        <v>0.2</v>
      </c>
      <c r="G27" s="135">
        <f t="shared" si="15"/>
        <v>165.75099999999998</v>
      </c>
      <c r="H27" s="139">
        <f t="shared" si="1"/>
        <v>0.006025726625538556</v>
      </c>
      <c r="I27" s="138">
        <v>87.372</v>
      </c>
      <c r="J27" s="136">
        <v>104.75</v>
      </c>
      <c r="K27" s="137">
        <v>3.5190000000000006</v>
      </c>
      <c r="L27" s="136">
        <v>10.525</v>
      </c>
      <c r="M27" s="135">
        <f t="shared" si="16"/>
        <v>206.16600000000003</v>
      </c>
      <c r="N27" s="141">
        <f t="shared" si="17"/>
        <v>-0.19603135337543554</v>
      </c>
      <c r="O27" s="140">
        <v>452.66800000000006</v>
      </c>
      <c r="P27" s="136">
        <v>709.1079999999998</v>
      </c>
      <c r="Q27" s="137">
        <v>7.079</v>
      </c>
      <c r="R27" s="136">
        <v>4.957999999999998</v>
      </c>
      <c r="S27" s="135">
        <f t="shared" si="18"/>
        <v>1173.8129999999999</v>
      </c>
      <c r="T27" s="139">
        <f t="shared" si="5"/>
        <v>0.005651070763505414</v>
      </c>
      <c r="U27" s="138">
        <v>542.084</v>
      </c>
      <c r="V27" s="136">
        <v>666.6310000000001</v>
      </c>
      <c r="W27" s="137">
        <v>20.379000000000005</v>
      </c>
      <c r="X27" s="136">
        <v>24.628999999999998</v>
      </c>
      <c r="Y27" s="135">
        <f t="shared" si="19"/>
        <v>1253.723</v>
      </c>
      <c r="Z27" s="134">
        <f t="shared" si="20"/>
        <v>-0.06373816225753226</v>
      </c>
    </row>
    <row r="28" spans="1:26" ht="18.75" customHeight="1">
      <c r="A28" s="142" t="s">
        <v>444</v>
      </c>
      <c r="B28" s="369" t="s">
        <v>445</v>
      </c>
      <c r="C28" s="140">
        <v>75.038</v>
      </c>
      <c r="D28" s="136">
        <v>83.358</v>
      </c>
      <c r="E28" s="137">
        <v>0.8780000000000001</v>
      </c>
      <c r="F28" s="136">
        <v>2.6799999999999997</v>
      </c>
      <c r="G28" s="135">
        <f t="shared" si="15"/>
        <v>161.954</v>
      </c>
      <c r="H28" s="139">
        <f t="shared" si="1"/>
        <v>0.005887690149154282</v>
      </c>
      <c r="I28" s="138">
        <v>80.30499999999999</v>
      </c>
      <c r="J28" s="136">
        <v>82.859</v>
      </c>
      <c r="K28" s="137">
        <v>0.7800000000000001</v>
      </c>
      <c r="L28" s="136">
        <v>0.385</v>
      </c>
      <c r="M28" s="135">
        <f t="shared" si="16"/>
        <v>164.32899999999998</v>
      </c>
      <c r="N28" s="141" t="s">
        <v>50</v>
      </c>
      <c r="O28" s="140">
        <v>557.3109999999999</v>
      </c>
      <c r="P28" s="136">
        <v>566.48</v>
      </c>
      <c r="Q28" s="137">
        <v>29.211999999999993</v>
      </c>
      <c r="R28" s="136">
        <v>55.888000000000005</v>
      </c>
      <c r="S28" s="135">
        <f t="shared" si="18"/>
        <v>1208.8909999999998</v>
      </c>
      <c r="T28" s="139">
        <f t="shared" si="5"/>
        <v>0.005819946266027743</v>
      </c>
      <c r="U28" s="138">
        <v>521.42</v>
      </c>
      <c r="V28" s="136">
        <v>613.364</v>
      </c>
      <c r="W28" s="137">
        <v>36.131999999999984</v>
      </c>
      <c r="X28" s="136">
        <v>57.43</v>
      </c>
      <c r="Y28" s="135">
        <f t="shared" si="19"/>
        <v>1228.3460000000002</v>
      </c>
      <c r="Z28" s="134">
        <f t="shared" si="20"/>
        <v>-0.015838371273240948</v>
      </c>
    </row>
    <row r="29" spans="1:26" ht="18.75" customHeight="1">
      <c r="A29" s="142" t="s">
        <v>390</v>
      </c>
      <c r="B29" s="369" t="s">
        <v>391</v>
      </c>
      <c r="C29" s="140">
        <v>43.510000000000005</v>
      </c>
      <c r="D29" s="136">
        <v>96.024</v>
      </c>
      <c r="E29" s="137">
        <v>7.709</v>
      </c>
      <c r="F29" s="136">
        <v>14.652000000000001</v>
      </c>
      <c r="G29" s="135">
        <f t="shared" si="15"/>
        <v>161.89499999999998</v>
      </c>
      <c r="H29" s="139">
        <f t="shared" si="1"/>
        <v>0.005885545257896269</v>
      </c>
      <c r="I29" s="138">
        <v>61.632000000000005</v>
      </c>
      <c r="J29" s="136">
        <v>122.56199999999998</v>
      </c>
      <c r="K29" s="137">
        <v>1.6400000000000001</v>
      </c>
      <c r="L29" s="136">
        <v>1.923</v>
      </c>
      <c r="M29" s="135">
        <f t="shared" si="16"/>
        <v>187.75699999999998</v>
      </c>
      <c r="N29" s="141">
        <f t="shared" si="17"/>
        <v>-0.1377418684789382</v>
      </c>
      <c r="O29" s="140">
        <v>348.867</v>
      </c>
      <c r="P29" s="136">
        <v>841.9290000000003</v>
      </c>
      <c r="Q29" s="137">
        <v>51.60900000000001</v>
      </c>
      <c r="R29" s="136">
        <v>54.45800000000001</v>
      </c>
      <c r="S29" s="135">
        <f t="shared" si="18"/>
        <v>1296.8630000000003</v>
      </c>
      <c r="T29" s="139">
        <f t="shared" si="5"/>
        <v>0.006243468579383534</v>
      </c>
      <c r="U29" s="138">
        <v>444.6249999999997</v>
      </c>
      <c r="V29" s="136">
        <v>829.8719999999996</v>
      </c>
      <c r="W29" s="137">
        <v>41.637000000000015</v>
      </c>
      <c r="X29" s="136">
        <v>41.89900000000004</v>
      </c>
      <c r="Y29" s="135">
        <f t="shared" si="19"/>
        <v>1358.0329999999994</v>
      </c>
      <c r="Z29" s="134">
        <f t="shared" si="20"/>
        <v>-0.0450430880545607</v>
      </c>
    </row>
    <row r="30" spans="1:26" ht="18.75" customHeight="1">
      <c r="A30" s="142" t="s">
        <v>437</v>
      </c>
      <c r="B30" s="369" t="s">
        <v>438</v>
      </c>
      <c r="C30" s="140">
        <v>10.539</v>
      </c>
      <c r="D30" s="136">
        <v>100.363</v>
      </c>
      <c r="E30" s="137">
        <v>14.633000000000001</v>
      </c>
      <c r="F30" s="136">
        <v>27.963999999999995</v>
      </c>
      <c r="G30" s="135">
        <f t="shared" si="15"/>
        <v>153.499</v>
      </c>
      <c r="H30" s="139">
        <f t="shared" si="1"/>
        <v>0.005580316325654403</v>
      </c>
      <c r="I30" s="138">
        <v>19.557000000000002</v>
      </c>
      <c r="J30" s="136">
        <v>90.78900000000002</v>
      </c>
      <c r="K30" s="137">
        <v>25.947000000000003</v>
      </c>
      <c r="L30" s="136">
        <v>35.69000000000001</v>
      </c>
      <c r="M30" s="135">
        <f t="shared" si="16"/>
        <v>171.983</v>
      </c>
      <c r="N30" s="141">
        <f t="shared" si="17"/>
        <v>-0.10747573888116857</v>
      </c>
      <c r="O30" s="140">
        <v>108.823</v>
      </c>
      <c r="P30" s="136">
        <v>578.3060000000002</v>
      </c>
      <c r="Q30" s="137">
        <v>74.25700000000002</v>
      </c>
      <c r="R30" s="136">
        <v>122.01499999999996</v>
      </c>
      <c r="S30" s="135">
        <f t="shared" si="18"/>
        <v>883.4010000000002</v>
      </c>
      <c r="T30" s="139">
        <f t="shared" si="5"/>
        <v>0.004252944518037751</v>
      </c>
      <c r="U30" s="138">
        <v>102.67699999999999</v>
      </c>
      <c r="V30" s="136">
        <v>509.2460000000001</v>
      </c>
      <c r="W30" s="137">
        <v>106.62999999999998</v>
      </c>
      <c r="X30" s="136">
        <v>160.43099999999998</v>
      </c>
      <c r="Y30" s="135">
        <f t="shared" si="19"/>
        <v>878.9840000000002</v>
      </c>
      <c r="Z30" s="134">
        <f t="shared" si="20"/>
        <v>0.005025119911170162</v>
      </c>
    </row>
    <row r="31" spans="1:26" ht="18.75" customHeight="1">
      <c r="A31" s="142" t="s">
        <v>395</v>
      </c>
      <c r="B31" s="369" t="s">
        <v>396</v>
      </c>
      <c r="C31" s="140">
        <v>14.950000000000001</v>
      </c>
      <c r="D31" s="136">
        <v>48.114000000000004</v>
      </c>
      <c r="E31" s="137">
        <v>33.35</v>
      </c>
      <c r="F31" s="136">
        <v>44.39099999999999</v>
      </c>
      <c r="G31" s="135">
        <f t="shared" si="15"/>
        <v>140.805</v>
      </c>
      <c r="H31" s="139">
        <f t="shared" si="1"/>
        <v>0.005118837518379717</v>
      </c>
      <c r="I31" s="138">
        <v>9.605999999999998</v>
      </c>
      <c r="J31" s="136">
        <v>27.670999999999996</v>
      </c>
      <c r="K31" s="137">
        <v>37.06299999999999</v>
      </c>
      <c r="L31" s="136">
        <v>50.129000000000005</v>
      </c>
      <c r="M31" s="135">
        <f t="shared" si="16"/>
        <v>124.46899999999998</v>
      </c>
      <c r="N31" s="141">
        <f t="shared" si="17"/>
        <v>0.1312455310157552</v>
      </c>
      <c r="O31" s="140">
        <v>98.28700000000003</v>
      </c>
      <c r="P31" s="136">
        <v>360.4699999999998</v>
      </c>
      <c r="Q31" s="137">
        <v>191.76100000000005</v>
      </c>
      <c r="R31" s="136">
        <v>272.59599999999995</v>
      </c>
      <c r="S31" s="135">
        <f t="shared" si="18"/>
        <v>923.1139999999998</v>
      </c>
      <c r="T31" s="139">
        <f t="shared" si="5"/>
        <v>0.004444134233291449</v>
      </c>
      <c r="U31" s="138">
        <v>122.91900000000001</v>
      </c>
      <c r="V31" s="136">
        <v>310.43500000000006</v>
      </c>
      <c r="W31" s="137">
        <v>203.68499999999992</v>
      </c>
      <c r="X31" s="136">
        <v>299.21299999999997</v>
      </c>
      <c r="Y31" s="135">
        <f t="shared" si="19"/>
        <v>936.252</v>
      </c>
      <c r="Z31" s="134">
        <f t="shared" si="20"/>
        <v>-0.014032546792957623</v>
      </c>
    </row>
    <row r="32" spans="1:26" ht="18.75" customHeight="1">
      <c r="A32" s="142" t="s">
        <v>419</v>
      </c>
      <c r="B32" s="369" t="s">
        <v>420</v>
      </c>
      <c r="C32" s="140">
        <v>43.726</v>
      </c>
      <c r="D32" s="136">
        <v>74.136</v>
      </c>
      <c r="E32" s="137">
        <v>1.3900000000000001</v>
      </c>
      <c r="F32" s="136">
        <v>1.355</v>
      </c>
      <c r="G32" s="135">
        <f t="shared" si="15"/>
        <v>120.607</v>
      </c>
      <c r="H32" s="139">
        <f t="shared" si="1"/>
        <v>0.004384557626357179</v>
      </c>
      <c r="I32" s="138">
        <v>10.037</v>
      </c>
      <c r="J32" s="136">
        <v>40.096</v>
      </c>
      <c r="K32" s="137">
        <v>7.99</v>
      </c>
      <c r="L32" s="136">
        <v>4.632999999999999</v>
      </c>
      <c r="M32" s="135">
        <f t="shared" si="16"/>
        <v>62.756</v>
      </c>
      <c r="N32" s="141">
        <f t="shared" si="17"/>
        <v>0.9218401427751928</v>
      </c>
      <c r="O32" s="140">
        <v>411.21100000000007</v>
      </c>
      <c r="P32" s="136">
        <v>613.249</v>
      </c>
      <c r="Q32" s="137">
        <v>11.296000000000001</v>
      </c>
      <c r="R32" s="136">
        <v>17.849999999999998</v>
      </c>
      <c r="S32" s="135">
        <f t="shared" si="18"/>
        <v>1053.606</v>
      </c>
      <c r="T32" s="139">
        <f t="shared" si="5"/>
        <v>0.0050723599609596125</v>
      </c>
      <c r="U32" s="138">
        <v>212.45499999999998</v>
      </c>
      <c r="V32" s="136">
        <v>363.848</v>
      </c>
      <c r="W32" s="137">
        <v>83.21000000000002</v>
      </c>
      <c r="X32" s="136">
        <v>61.424999999999976</v>
      </c>
      <c r="Y32" s="135">
        <f t="shared" si="19"/>
        <v>720.938</v>
      </c>
      <c r="Z32" s="134">
        <f t="shared" si="20"/>
        <v>0.4614377380579191</v>
      </c>
    </row>
    <row r="33" spans="1:26" ht="18.75" customHeight="1">
      <c r="A33" s="142" t="s">
        <v>467</v>
      </c>
      <c r="B33" s="369" t="s">
        <v>467</v>
      </c>
      <c r="C33" s="140">
        <v>32.409</v>
      </c>
      <c r="D33" s="136">
        <v>83.77199999999999</v>
      </c>
      <c r="E33" s="137">
        <v>0.4580000000000001</v>
      </c>
      <c r="F33" s="136">
        <v>1.686</v>
      </c>
      <c r="G33" s="135">
        <f t="shared" si="15"/>
        <v>118.32499999999999</v>
      </c>
      <c r="H33" s="139">
        <f t="shared" si="1"/>
        <v>0.0043015975949879616</v>
      </c>
      <c r="I33" s="138">
        <v>18.65</v>
      </c>
      <c r="J33" s="136">
        <v>31.11</v>
      </c>
      <c r="K33" s="137">
        <v>0.876</v>
      </c>
      <c r="L33" s="136">
        <v>6.7700000000000005</v>
      </c>
      <c r="M33" s="135">
        <f t="shared" si="16"/>
        <v>57.406</v>
      </c>
      <c r="N33" s="141">
        <f t="shared" si="17"/>
        <v>1.0611956938299132</v>
      </c>
      <c r="O33" s="140">
        <v>165.66299999999995</v>
      </c>
      <c r="P33" s="136">
        <v>386.2770000000001</v>
      </c>
      <c r="Q33" s="137">
        <v>21.37399999999999</v>
      </c>
      <c r="R33" s="136">
        <v>47.241</v>
      </c>
      <c r="S33" s="135">
        <f t="shared" si="18"/>
        <v>620.5550000000001</v>
      </c>
      <c r="T33" s="139">
        <f t="shared" si="5"/>
        <v>0.002987528863325847</v>
      </c>
      <c r="U33" s="138">
        <v>191.20999999999998</v>
      </c>
      <c r="V33" s="136">
        <v>365.5240000000001</v>
      </c>
      <c r="W33" s="137">
        <v>11.007999999999997</v>
      </c>
      <c r="X33" s="136">
        <v>21.413</v>
      </c>
      <c r="Y33" s="135">
        <f t="shared" si="19"/>
        <v>589.1550000000002</v>
      </c>
      <c r="Z33" s="134">
        <f t="shared" si="20"/>
        <v>0.05329667065543009</v>
      </c>
    </row>
    <row r="34" spans="1:26" ht="18.75" customHeight="1">
      <c r="A34" s="142" t="s">
        <v>415</v>
      </c>
      <c r="B34" s="369" t="s">
        <v>416</v>
      </c>
      <c r="C34" s="140">
        <v>0</v>
      </c>
      <c r="D34" s="136">
        <v>0</v>
      </c>
      <c r="E34" s="137">
        <v>49.68299999999999</v>
      </c>
      <c r="F34" s="136">
        <v>50.409000000000006</v>
      </c>
      <c r="G34" s="135">
        <f t="shared" si="15"/>
        <v>100.092</v>
      </c>
      <c r="H34" s="139">
        <f t="shared" si="1"/>
        <v>0.0036387534880839645</v>
      </c>
      <c r="I34" s="138">
        <v>1.5</v>
      </c>
      <c r="J34" s="136">
        <v>2</v>
      </c>
      <c r="K34" s="137">
        <v>56.95</v>
      </c>
      <c r="L34" s="136">
        <v>69.173</v>
      </c>
      <c r="M34" s="135">
        <f t="shared" si="16"/>
        <v>129.623</v>
      </c>
      <c r="N34" s="141">
        <f t="shared" si="17"/>
        <v>-0.2278222229079715</v>
      </c>
      <c r="O34" s="140">
        <v>3.8</v>
      </c>
      <c r="P34" s="136">
        <v>3.9</v>
      </c>
      <c r="Q34" s="137">
        <v>322.76900000000006</v>
      </c>
      <c r="R34" s="136">
        <v>346.2039999999999</v>
      </c>
      <c r="S34" s="135">
        <f t="shared" si="18"/>
        <v>676.673</v>
      </c>
      <c r="T34" s="139">
        <f t="shared" si="5"/>
        <v>0.003257696930220997</v>
      </c>
      <c r="U34" s="138">
        <v>28.2</v>
      </c>
      <c r="V34" s="136">
        <v>31.342999999999996</v>
      </c>
      <c r="W34" s="137">
        <v>371.69999999999993</v>
      </c>
      <c r="X34" s="136">
        <v>552.1430000000001</v>
      </c>
      <c r="Y34" s="135">
        <f t="shared" si="19"/>
        <v>983.3860000000001</v>
      </c>
      <c r="Z34" s="134">
        <f t="shared" si="20"/>
        <v>-0.3118948205485944</v>
      </c>
    </row>
    <row r="35" spans="1:26" ht="18.75" customHeight="1">
      <c r="A35" s="142" t="s">
        <v>393</v>
      </c>
      <c r="B35" s="369" t="s">
        <v>394</v>
      </c>
      <c r="C35" s="140">
        <v>32.682</v>
      </c>
      <c r="D35" s="136">
        <v>62.242000000000004</v>
      </c>
      <c r="E35" s="137">
        <v>1.059</v>
      </c>
      <c r="F35" s="136">
        <v>1.77</v>
      </c>
      <c r="G35" s="135">
        <f t="shared" si="15"/>
        <v>97.753</v>
      </c>
      <c r="H35" s="139">
        <f t="shared" si="1"/>
        <v>0.0035537212736349738</v>
      </c>
      <c r="I35" s="138">
        <v>37.965999999999994</v>
      </c>
      <c r="J35" s="136">
        <v>62.522000000000006</v>
      </c>
      <c r="K35" s="137">
        <v>0.567</v>
      </c>
      <c r="L35" s="136">
        <v>0.517</v>
      </c>
      <c r="M35" s="135">
        <f t="shared" si="16"/>
        <v>101.57199999999999</v>
      </c>
      <c r="N35" s="141" t="s">
        <v>50</v>
      </c>
      <c r="O35" s="140">
        <v>258.398</v>
      </c>
      <c r="P35" s="136">
        <v>485.59799999999984</v>
      </c>
      <c r="Q35" s="137">
        <v>13.989000000000003</v>
      </c>
      <c r="R35" s="136">
        <v>29.515000000000004</v>
      </c>
      <c r="S35" s="135">
        <f t="shared" si="18"/>
        <v>787.4999999999999</v>
      </c>
      <c r="T35" s="139">
        <f t="shared" si="5"/>
        <v>0.0037912497359123753</v>
      </c>
      <c r="U35" s="138">
        <v>221.75299999999996</v>
      </c>
      <c r="V35" s="136">
        <v>433.82799999999986</v>
      </c>
      <c r="W35" s="137">
        <v>18.401000000000003</v>
      </c>
      <c r="X35" s="136">
        <v>15.415000000000004</v>
      </c>
      <c r="Y35" s="135">
        <f t="shared" si="19"/>
        <v>689.3969999999997</v>
      </c>
      <c r="Z35" s="134">
        <f t="shared" si="20"/>
        <v>0.14230262098616642</v>
      </c>
    </row>
    <row r="36" spans="1:26" ht="18.75" customHeight="1">
      <c r="A36" s="142" t="s">
        <v>433</v>
      </c>
      <c r="B36" s="369" t="s">
        <v>434</v>
      </c>
      <c r="C36" s="140">
        <v>2.74</v>
      </c>
      <c r="D36" s="136">
        <v>8.286</v>
      </c>
      <c r="E36" s="137">
        <v>39.516999999999996</v>
      </c>
      <c r="F36" s="136">
        <v>42.975</v>
      </c>
      <c r="G36" s="135">
        <f t="shared" si="15"/>
        <v>93.518</v>
      </c>
      <c r="H36" s="139">
        <f t="shared" si="1"/>
        <v>0.0033997617062166427</v>
      </c>
      <c r="I36" s="138">
        <v>4.1080000000000005</v>
      </c>
      <c r="J36" s="136">
        <v>10.108</v>
      </c>
      <c r="K36" s="137">
        <v>24.491999999999997</v>
      </c>
      <c r="L36" s="136">
        <v>15.855</v>
      </c>
      <c r="M36" s="135">
        <f t="shared" si="16"/>
        <v>54.563</v>
      </c>
      <c r="N36" s="141">
        <f t="shared" si="17"/>
        <v>0.7139453475798618</v>
      </c>
      <c r="O36" s="140">
        <v>26.642</v>
      </c>
      <c r="P36" s="136">
        <v>57.123999999999995</v>
      </c>
      <c r="Q36" s="137">
        <v>264.28599999999994</v>
      </c>
      <c r="R36" s="136">
        <v>219.47200000000004</v>
      </c>
      <c r="S36" s="135">
        <f t="shared" si="18"/>
        <v>567.5239999999999</v>
      </c>
      <c r="T36" s="139">
        <f t="shared" si="5"/>
        <v>0.0027322224953954728</v>
      </c>
      <c r="U36" s="138">
        <v>37.10800000000001</v>
      </c>
      <c r="V36" s="136">
        <v>96.18600000000002</v>
      </c>
      <c r="W36" s="137">
        <v>142.353</v>
      </c>
      <c r="X36" s="136">
        <v>107.79500000000002</v>
      </c>
      <c r="Y36" s="135">
        <f t="shared" si="19"/>
        <v>383.44200000000006</v>
      </c>
      <c r="Z36" s="134">
        <f t="shared" si="20"/>
        <v>0.48007782141758026</v>
      </c>
    </row>
    <row r="37" spans="1:26" ht="18.75" customHeight="1">
      <c r="A37" s="142" t="s">
        <v>468</v>
      </c>
      <c r="B37" s="369" t="s">
        <v>469</v>
      </c>
      <c r="C37" s="140">
        <v>32.876999999999995</v>
      </c>
      <c r="D37" s="136">
        <v>55.989999999999995</v>
      </c>
      <c r="E37" s="137">
        <v>0.03</v>
      </c>
      <c r="F37" s="136">
        <v>0</v>
      </c>
      <c r="G37" s="135">
        <f>SUM(C37:F37)</f>
        <v>88.89699999999999</v>
      </c>
      <c r="H37" s="139">
        <f>G37/$G$9</f>
        <v>0.0032317694603984353</v>
      </c>
      <c r="I37" s="138">
        <v>9.85</v>
      </c>
      <c r="J37" s="136">
        <v>21.71</v>
      </c>
      <c r="K37" s="137">
        <v>0</v>
      </c>
      <c r="L37" s="136">
        <v>0</v>
      </c>
      <c r="M37" s="135">
        <f>SUM(I37:L37)</f>
        <v>31.560000000000002</v>
      </c>
      <c r="N37" s="141">
        <f>IF(ISERROR(G37/M37-1),"         /0",(G37/M37-1))</f>
        <v>1.8167617237008868</v>
      </c>
      <c r="O37" s="140">
        <v>133.54600000000002</v>
      </c>
      <c r="P37" s="136">
        <v>382.362</v>
      </c>
      <c r="Q37" s="137">
        <v>13.745000000000001</v>
      </c>
      <c r="R37" s="136">
        <v>64.489</v>
      </c>
      <c r="S37" s="135">
        <f>SUM(O37:R37)</f>
        <v>594.142</v>
      </c>
      <c r="T37" s="139">
        <f>S37/$S$9</f>
        <v>0.0028603691436120014</v>
      </c>
      <c r="U37" s="138">
        <v>180.94400000000002</v>
      </c>
      <c r="V37" s="136">
        <v>257.778</v>
      </c>
      <c r="W37" s="137">
        <v>5.299999999999999</v>
      </c>
      <c r="X37" s="136">
        <v>6.095000000000001</v>
      </c>
      <c r="Y37" s="135">
        <f>SUM(U37:X37)</f>
        <v>450.1170000000001</v>
      </c>
      <c r="Z37" s="134">
        <f>IF(ISERROR(S37/Y37-1),"         /0",IF(S37/Y37&gt;5,"  *  ",(S37/Y37-1)))</f>
        <v>0.31997236274124274</v>
      </c>
    </row>
    <row r="38" spans="1:26" ht="18.75" customHeight="1">
      <c r="A38" s="142" t="s">
        <v>425</v>
      </c>
      <c r="B38" s="369" t="s">
        <v>426</v>
      </c>
      <c r="C38" s="140">
        <v>65.551</v>
      </c>
      <c r="D38" s="136">
        <v>4.138999999999999</v>
      </c>
      <c r="E38" s="137">
        <v>10.95</v>
      </c>
      <c r="F38" s="136">
        <v>0.694</v>
      </c>
      <c r="G38" s="135">
        <f t="shared" si="15"/>
        <v>81.334</v>
      </c>
      <c r="H38" s="139">
        <f t="shared" si="1"/>
        <v>0.0029568234843925707</v>
      </c>
      <c r="I38" s="138">
        <v>69.299</v>
      </c>
      <c r="J38" s="136">
        <v>16.906000000000002</v>
      </c>
      <c r="K38" s="137">
        <v>5.15</v>
      </c>
      <c r="L38" s="136">
        <v>3.8499999999999996</v>
      </c>
      <c r="M38" s="135">
        <f t="shared" si="16"/>
        <v>95.20500000000001</v>
      </c>
      <c r="N38" s="141" t="s">
        <v>50</v>
      </c>
      <c r="O38" s="140">
        <v>456.63499999999993</v>
      </c>
      <c r="P38" s="136">
        <v>114.845</v>
      </c>
      <c r="Q38" s="137">
        <v>13.43</v>
      </c>
      <c r="R38" s="136">
        <v>9.736</v>
      </c>
      <c r="S38" s="135">
        <f t="shared" si="18"/>
        <v>594.6459999999998</v>
      </c>
      <c r="T38" s="139">
        <f t="shared" si="5"/>
        <v>0.002862795543442984</v>
      </c>
      <c r="U38" s="138">
        <v>600.6350000000001</v>
      </c>
      <c r="V38" s="136">
        <v>165.733</v>
      </c>
      <c r="W38" s="137">
        <v>24.355000000000008</v>
      </c>
      <c r="X38" s="136">
        <v>17.572000000000003</v>
      </c>
      <c r="Y38" s="135">
        <f t="shared" si="19"/>
        <v>808.2950000000002</v>
      </c>
      <c r="Z38" s="134">
        <f t="shared" si="20"/>
        <v>-0.26432057602731707</v>
      </c>
    </row>
    <row r="39" spans="1:26" ht="18.75" customHeight="1">
      <c r="A39" s="142" t="s">
        <v>470</v>
      </c>
      <c r="B39" s="369" t="s">
        <v>470</v>
      </c>
      <c r="C39" s="140">
        <v>0</v>
      </c>
      <c r="D39" s="136">
        <v>63.66</v>
      </c>
      <c r="E39" s="137">
        <v>0</v>
      </c>
      <c r="F39" s="136">
        <v>0</v>
      </c>
      <c r="G39" s="135">
        <f t="shared" si="15"/>
        <v>63.66</v>
      </c>
      <c r="H39" s="139">
        <f t="shared" si="1"/>
        <v>0.00231430131330601</v>
      </c>
      <c r="I39" s="138">
        <v>7.088</v>
      </c>
      <c r="J39" s="136">
        <v>63.429</v>
      </c>
      <c r="K39" s="137">
        <v>0</v>
      </c>
      <c r="L39" s="136">
        <v>3.5</v>
      </c>
      <c r="M39" s="135">
        <f t="shared" si="16"/>
        <v>74.017</v>
      </c>
      <c r="N39" s="141">
        <f t="shared" si="17"/>
        <v>-0.13992731399543346</v>
      </c>
      <c r="O39" s="140">
        <v>35.439</v>
      </c>
      <c r="P39" s="136">
        <v>477.71299999999997</v>
      </c>
      <c r="Q39" s="137">
        <v>0.47600000000000003</v>
      </c>
      <c r="R39" s="136">
        <v>0.8</v>
      </c>
      <c r="S39" s="135">
        <f t="shared" si="18"/>
        <v>514.4279999999999</v>
      </c>
      <c r="T39" s="139">
        <f t="shared" si="5"/>
        <v>0.0024766031989154683</v>
      </c>
      <c r="U39" s="138">
        <v>42.462999999999994</v>
      </c>
      <c r="V39" s="136">
        <v>432.21600000000007</v>
      </c>
      <c r="W39" s="137">
        <v>0.985</v>
      </c>
      <c r="X39" s="136">
        <v>7.24</v>
      </c>
      <c r="Y39" s="135">
        <f t="shared" si="19"/>
        <v>482.9040000000001</v>
      </c>
      <c r="Z39" s="134">
        <f t="shared" si="20"/>
        <v>0.06528005566323691</v>
      </c>
    </row>
    <row r="40" spans="1:26" ht="18.75" customHeight="1">
      <c r="A40" s="142" t="s">
        <v>417</v>
      </c>
      <c r="B40" s="369" t="s">
        <v>418</v>
      </c>
      <c r="C40" s="140">
        <v>20.031</v>
      </c>
      <c r="D40" s="136">
        <v>43.131</v>
      </c>
      <c r="E40" s="137">
        <v>0.012</v>
      </c>
      <c r="F40" s="136">
        <v>0.123</v>
      </c>
      <c r="G40" s="135">
        <f t="shared" si="15"/>
        <v>63.297</v>
      </c>
      <c r="H40" s="139">
        <f t="shared" si="1"/>
        <v>0.0023011047789558677</v>
      </c>
      <c r="I40" s="138">
        <v>25.14</v>
      </c>
      <c r="J40" s="136">
        <v>19.406</v>
      </c>
      <c r="K40" s="137">
        <v>0.30700000000000005</v>
      </c>
      <c r="L40" s="136">
        <v>0.306</v>
      </c>
      <c r="M40" s="135">
        <f t="shared" si="16"/>
        <v>45.159</v>
      </c>
      <c r="N40" s="141">
        <f t="shared" si="17"/>
        <v>0.4016475121238292</v>
      </c>
      <c r="O40" s="140">
        <v>192.278</v>
      </c>
      <c r="P40" s="136">
        <v>220.654</v>
      </c>
      <c r="Q40" s="137">
        <v>7.307999999999998</v>
      </c>
      <c r="R40" s="136">
        <v>19.043999999999997</v>
      </c>
      <c r="S40" s="135">
        <f t="shared" si="18"/>
        <v>439.284</v>
      </c>
      <c r="T40" s="139">
        <f t="shared" si="5"/>
        <v>0.0021148385384006756</v>
      </c>
      <c r="U40" s="138">
        <v>124.447</v>
      </c>
      <c r="V40" s="136">
        <v>145.715</v>
      </c>
      <c r="W40" s="137">
        <v>6.949</v>
      </c>
      <c r="X40" s="136">
        <v>14.766999999999998</v>
      </c>
      <c r="Y40" s="135">
        <f t="shared" si="19"/>
        <v>291.87800000000004</v>
      </c>
      <c r="Z40" s="134">
        <f t="shared" si="20"/>
        <v>0.5050260725371556</v>
      </c>
    </row>
    <row r="41" spans="1:26" ht="18.75" customHeight="1">
      <c r="A41" s="142" t="s">
        <v>471</v>
      </c>
      <c r="B41" s="369" t="s">
        <v>472</v>
      </c>
      <c r="C41" s="140">
        <v>0</v>
      </c>
      <c r="D41" s="136">
        <v>0</v>
      </c>
      <c r="E41" s="137">
        <v>7.45</v>
      </c>
      <c r="F41" s="136">
        <v>51.36999999999999</v>
      </c>
      <c r="G41" s="135">
        <f t="shared" si="15"/>
        <v>58.81999999999999</v>
      </c>
      <c r="H41" s="139">
        <f t="shared" si="1"/>
        <v>0.0021383475219707744</v>
      </c>
      <c r="I41" s="138">
        <v>0.747</v>
      </c>
      <c r="J41" s="136">
        <v>2.871</v>
      </c>
      <c r="K41" s="137">
        <v>5.400999999999999</v>
      </c>
      <c r="L41" s="136">
        <v>8.971999999999998</v>
      </c>
      <c r="M41" s="135">
        <f t="shared" si="16"/>
        <v>17.990999999999996</v>
      </c>
      <c r="N41" s="141">
        <f t="shared" si="17"/>
        <v>2.269412484019788</v>
      </c>
      <c r="O41" s="140">
        <v>0.148</v>
      </c>
      <c r="P41" s="136">
        <v>0.638</v>
      </c>
      <c r="Q41" s="137">
        <v>21.766000000000002</v>
      </c>
      <c r="R41" s="136">
        <v>427.1810000000001</v>
      </c>
      <c r="S41" s="135">
        <f t="shared" si="18"/>
        <v>449.7330000000001</v>
      </c>
      <c r="T41" s="139">
        <f t="shared" si="5"/>
        <v>0.002165143006325182</v>
      </c>
      <c r="U41" s="138">
        <v>3.9559999999999995</v>
      </c>
      <c r="V41" s="136">
        <v>17.462999999999997</v>
      </c>
      <c r="W41" s="137">
        <v>15.008999999999997</v>
      </c>
      <c r="X41" s="136">
        <v>518.111</v>
      </c>
      <c r="Y41" s="135">
        <f t="shared" si="19"/>
        <v>554.539</v>
      </c>
      <c r="Z41" s="134">
        <f t="shared" si="20"/>
        <v>-0.18899662602630274</v>
      </c>
    </row>
    <row r="42" spans="1:26" ht="18.75" customHeight="1">
      <c r="A42" s="142" t="s">
        <v>473</v>
      </c>
      <c r="B42" s="369" t="s">
        <v>473</v>
      </c>
      <c r="C42" s="140">
        <v>18.988</v>
      </c>
      <c r="D42" s="136">
        <v>37.918000000000006</v>
      </c>
      <c r="E42" s="137">
        <v>0.275</v>
      </c>
      <c r="F42" s="136">
        <v>1.025</v>
      </c>
      <c r="G42" s="135">
        <f t="shared" si="15"/>
        <v>58.206</v>
      </c>
      <c r="H42" s="139">
        <f t="shared" si="1"/>
        <v>0.0021160261112518008</v>
      </c>
      <c r="I42" s="138">
        <v>33.128</v>
      </c>
      <c r="J42" s="136">
        <v>25.372999999999998</v>
      </c>
      <c r="K42" s="137">
        <v>2.2199999999999998</v>
      </c>
      <c r="L42" s="136">
        <v>6.803000000000001</v>
      </c>
      <c r="M42" s="135">
        <f t="shared" si="16"/>
        <v>67.524</v>
      </c>
      <c r="N42" s="141">
        <f t="shared" si="17"/>
        <v>-0.13799537942065043</v>
      </c>
      <c r="O42" s="140">
        <v>214.37699999999992</v>
      </c>
      <c r="P42" s="136">
        <v>283.89800000000014</v>
      </c>
      <c r="Q42" s="137">
        <v>2.559</v>
      </c>
      <c r="R42" s="136">
        <v>5.425999999999999</v>
      </c>
      <c r="S42" s="135">
        <f t="shared" si="18"/>
        <v>506.2600000000001</v>
      </c>
      <c r="T42" s="139">
        <f t="shared" si="5"/>
        <v>0.0024372801159403172</v>
      </c>
      <c r="U42" s="138">
        <v>187.55599999999995</v>
      </c>
      <c r="V42" s="136">
        <v>176.476</v>
      </c>
      <c r="W42" s="137">
        <v>9.252</v>
      </c>
      <c r="X42" s="136">
        <v>26.660999999999994</v>
      </c>
      <c r="Y42" s="135">
        <f t="shared" si="19"/>
        <v>399.94499999999994</v>
      </c>
      <c r="Z42" s="134">
        <f t="shared" si="20"/>
        <v>0.26582405080698646</v>
      </c>
    </row>
    <row r="43" spans="1:26" ht="18.75" customHeight="1">
      <c r="A43" s="142" t="s">
        <v>474</v>
      </c>
      <c r="B43" s="369" t="s">
        <v>475</v>
      </c>
      <c r="C43" s="140">
        <v>12.2</v>
      </c>
      <c r="D43" s="136">
        <v>11.7</v>
      </c>
      <c r="E43" s="137">
        <v>14.18</v>
      </c>
      <c r="F43" s="136">
        <v>18.325000000000003</v>
      </c>
      <c r="G43" s="135">
        <f t="shared" si="15"/>
        <v>56.405</v>
      </c>
      <c r="H43" s="139">
        <f t="shared" si="1"/>
        <v>0.0020505523967487512</v>
      </c>
      <c r="I43" s="138">
        <v>31.47</v>
      </c>
      <c r="J43" s="136">
        <v>22.12</v>
      </c>
      <c r="K43" s="137">
        <v>2.365</v>
      </c>
      <c r="L43" s="136">
        <v>3.5530000000000004</v>
      </c>
      <c r="M43" s="135">
        <f t="shared" si="16"/>
        <v>59.508</v>
      </c>
      <c r="N43" s="141">
        <f t="shared" si="17"/>
        <v>-0.052144249512670604</v>
      </c>
      <c r="O43" s="140">
        <v>168.374</v>
      </c>
      <c r="P43" s="136">
        <v>209.12500000000003</v>
      </c>
      <c r="Q43" s="137">
        <v>95.86999999999999</v>
      </c>
      <c r="R43" s="136">
        <v>118.61200000000001</v>
      </c>
      <c r="S43" s="135">
        <f t="shared" si="18"/>
        <v>591.981</v>
      </c>
      <c r="T43" s="139">
        <f t="shared" si="5"/>
        <v>0.0028499654729081197</v>
      </c>
      <c r="U43" s="138">
        <v>204.02400000000006</v>
      </c>
      <c r="V43" s="136">
        <v>226.422</v>
      </c>
      <c r="W43" s="137">
        <v>13.968</v>
      </c>
      <c r="X43" s="136">
        <v>23.231999999999996</v>
      </c>
      <c r="Y43" s="135">
        <f t="shared" si="19"/>
        <v>467.646</v>
      </c>
      <c r="Z43" s="134">
        <f t="shared" si="20"/>
        <v>0.26587418688495146</v>
      </c>
    </row>
    <row r="44" spans="1:26" ht="18.75" customHeight="1">
      <c r="A44" s="142" t="s">
        <v>444</v>
      </c>
      <c r="B44" s="369" t="s">
        <v>463</v>
      </c>
      <c r="C44" s="140">
        <v>23.075</v>
      </c>
      <c r="D44" s="136">
        <v>21.23</v>
      </c>
      <c r="E44" s="137">
        <v>3.8139999999999996</v>
      </c>
      <c r="F44" s="136">
        <v>5.178</v>
      </c>
      <c r="G44" s="135">
        <f t="shared" si="15"/>
        <v>53.297</v>
      </c>
      <c r="H44" s="139">
        <f t="shared" si="1"/>
        <v>0.0019375638877673646</v>
      </c>
      <c r="I44" s="138">
        <v>24.36</v>
      </c>
      <c r="J44" s="136">
        <v>39.689</v>
      </c>
      <c r="K44" s="137">
        <v>2.78</v>
      </c>
      <c r="L44" s="136">
        <v>3.4420000000000006</v>
      </c>
      <c r="M44" s="135">
        <f t="shared" si="16"/>
        <v>70.27100000000002</v>
      </c>
      <c r="N44" s="141">
        <f t="shared" si="17"/>
        <v>-0.24155056851332724</v>
      </c>
      <c r="O44" s="140">
        <v>242.30400000000003</v>
      </c>
      <c r="P44" s="136">
        <v>182.07999999999998</v>
      </c>
      <c r="Q44" s="137">
        <v>39.71700000000001</v>
      </c>
      <c r="R44" s="136">
        <v>53.00899999999997</v>
      </c>
      <c r="S44" s="135">
        <f t="shared" si="18"/>
        <v>517.11</v>
      </c>
      <c r="T44" s="139">
        <f t="shared" si="5"/>
        <v>0.0024895151123017763</v>
      </c>
      <c r="U44" s="138">
        <v>242.616</v>
      </c>
      <c r="V44" s="136">
        <v>248.14900000000003</v>
      </c>
      <c r="W44" s="137">
        <v>21.517</v>
      </c>
      <c r="X44" s="136">
        <v>28.66499999999999</v>
      </c>
      <c r="Y44" s="135">
        <f t="shared" si="19"/>
        <v>540.947</v>
      </c>
      <c r="Z44" s="134">
        <f t="shared" si="20"/>
        <v>-0.04406531508632083</v>
      </c>
    </row>
    <row r="45" spans="1:26" ht="18.75" customHeight="1">
      <c r="A45" s="142" t="s">
        <v>476</v>
      </c>
      <c r="B45" s="369" t="s">
        <v>476</v>
      </c>
      <c r="C45" s="140">
        <v>31.277</v>
      </c>
      <c r="D45" s="136">
        <v>18.054000000000002</v>
      </c>
      <c r="E45" s="137">
        <v>1.0310000000000001</v>
      </c>
      <c r="F45" s="136">
        <v>2.003</v>
      </c>
      <c r="G45" s="135">
        <f t="shared" si="15"/>
        <v>52.365</v>
      </c>
      <c r="H45" s="139">
        <f t="shared" si="1"/>
        <v>0.0019036818767085963</v>
      </c>
      <c r="I45" s="138">
        <v>5.775</v>
      </c>
      <c r="J45" s="136">
        <v>12.328000000000001</v>
      </c>
      <c r="K45" s="137">
        <v>3.8549999999999995</v>
      </c>
      <c r="L45" s="136">
        <v>0.39</v>
      </c>
      <c r="M45" s="135">
        <f t="shared" si="16"/>
        <v>22.348000000000003</v>
      </c>
      <c r="N45" s="141">
        <f t="shared" si="17"/>
        <v>1.343162699122964</v>
      </c>
      <c r="O45" s="140">
        <v>158.97799999999998</v>
      </c>
      <c r="P45" s="136">
        <v>151.96099999999998</v>
      </c>
      <c r="Q45" s="137">
        <v>23.858</v>
      </c>
      <c r="R45" s="136">
        <v>19.506</v>
      </c>
      <c r="S45" s="135">
        <f t="shared" si="18"/>
        <v>354.303</v>
      </c>
      <c r="T45" s="139">
        <f t="shared" si="5"/>
        <v>0.0017057157526132857</v>
      </c>
      <c r="U45" s="138">
        <v>68.315</v>
      </c>
      <c r="V45" s="136">
        <v>80.556</v>
      </c>
      <c r="W45" s="137">
        <v>6.985999999999999</v>
      </c>
      <c r="X45" s="136">
        <v>3.9650000000000003</v>
      </c>
      <c r="Y45" s="135">
        <f t="shared" si="19"/>
        <v>159.82199999999997</v>
      </c>
      <c r="Z45" s="134">
        <f t="shared" si="20"/>
        <v>1.2168600067575182</v>
      </c>
    </row>
    <row r="46" spans="1:26" ht="18.75" customHeight="1">
      <c r="A46" s="142" t="s">
        <v>429</v>
      </c>
      <c r="B46" s="369" t="s">
        <v>430</v>
      </c>
      <c r="C46" s="140">
        <v>8.75</v>
      </c>
      <c r="D46" s="136">
        <v>10.373</v>
      </c>
      <c r="E46" s="137">
        <v>12.123</v>
      </c>
      <c r="F46" s="136">
        <v>14.814</v>
      </c>
      <c r="G46" s="135">
        <f t="shared" si="15"/>
        <v>46.059999999999995</v>
      </c>
      <c r="H46" s="139">
        <f t="shared" si="1"/>
        <v>0.0016744693448142447</v>
      </c>
      <c r="I46" s="138">
        <v>0</v>
      </c>
      <c r="J46" s="136">
        <v>0</v>
      </c>
      <c r="K46" s="137">
        <v>9.401</v>
      </c>
      <c r="L46" s="136">
        <v>10.604</v>
      </c>
      <c r="M46" s="135">
        <f t="shared" si="16"/>
        <v>20.005</v>
      </c>
      <c r="N46" s="141">
        <f t="shared" si="17"/>
        <v>1.3024243939015245</v>
      </c>
      <c r="O46" s="140">
        <v>81.32900000000001</v>
      </c>
      <c r="P46" s="136">
        <v>89.342</v>
      </c>
      <c r="Q46" s="137">
        <v>116.47500000000001</v>
      </c>
      <c r="R46" s="136">
        <v>126.22099999999998</v>
      </c>
      <c r="S46" s="135">
        <f t="shared" si="18"/>
        <v>413.36699999999996</v>
      </c>
      <c r="T46" s="139">
        <f t="shared" si="5"/>
        <v>0.001990066704234782</v>
      </c>
      <c r="U46" s="138">
        <v>0</v>
      </c>
      <c r="V46" s="136">
        <v>0</v>
      </c>
      <c r="W46" s="137">
        <v>298.8</v>
      </c>
      <c r="X46" s="136">
        <v>218.80700000000002</v>
      </c>
      <c r="Y46" s="135">
        <f t="shared" si="19"/>
        <v>517.607</v>
      </c>
      <c r="Z46" s="134">
        <f t="shared" si="20"/>
        <v>-0.20138831198187046</v>
      </c>
    </row>
    <row r="47" spans="1:26" ht="18.75" customHeight="1">
      <c r="A47" s="142" t="s">
        <v>477</v>
      </c>
      <c r="B47" s="369" t="s">
        <v>477</v>
      </c>
      <c r="C47" s="140">
        <v>27.21</v>
      </c>
      <c r="D47" s="136">
        <v>16.619999999999997</v>
      </c>
      <c r="E47" s="137">
        <v>0</v>
      </c>
      <c r="F47" s="136">
        <v>0.06</v>
      </c>
      <c r="G47" s="135">
        <f t="shared" si="15"/>
        <v>43.89</v>
      </c>
      <c r="H47" s="139">
        <f t="shared" si="1"/>
        <v>0.0015955809714263398</v>
      </c>
      <c r="I47" s="138">
        <v>4</v>
      </c>
      <c r="J47" s="136">
        <v>5.702</v>
      </c>
      <c r="K47" s="137"/>
      <c r="L47" s="136"/>
      <c r="M47" s="135">
        <f t="shared" si="16"/>
        <v>9.702</v>
      </c>
      <c r="N47" s="141">
        <f t="shared" si="17"/>
        <v>3.5238095238095237</v>
      </c>
      <c r="O47" s="140">
        <v>102.87700000000002</v>
      </c>
      <c r="P47" s="136">
        <v>94.34400000000001</v>
      </c>
      <c r="Q47" s="137">
        <v>24.419</v>
      </c>
      <c r="R47" s="136">
        <v>27.789999999999992</v>
      </c>
      <c r="S47" s="135">
        <f t="shared" si="18"/>
        <v>249.43000000000004</v>
      </c>
      <c r="T47" s="139">
        <f t="shared" si="5"/>
        <v>0.001200827202068094</v>
      </c>
      <c r="U47" s="138">
        <v>48.25</v>
      </c>
      <c r="V47" s="136">
        <v>55.600999999999985</v>
      </c>
      <c r="W47" s="137">
        <v>2.1249999999999996</v>
      </c>
      <c r="X47" s="136">
        <v>2.71</v>
      </c>
      <c r="Y47" s="135">
        <f t="shared" si="19"/>
        <v>108.68599999999998</v>
      </c>
      <c r="Z47" s="134">
        <f t="shared" si="20"/>
        <v>1.2949597924295686</v>
      </c>
    </row>
    <row r="48" spans="1:26" ht="18.75" customHeight="1">
      <c r="A48" s="142" t="s">
        <v>397</v>
      </c>
      <c r="B48" s="369" t="s">
        <v>398</v>
      </c>
      <c r="C48" s="140">
        <v>10.9</v>
      </c>
      <c r="D48" s="136">
        <v>28.255</v>
      </c>
      <c r="E48" s="137">
        <v>0.2</v>
      </c>
      <c r="F48" s="136">
        <v>3.7</v>
      </c>
      <c r="G48" s="135">
        <f t="shared" si="15"/>
        <v>43.05500000000001</v>
      </c>
      <c r="H48" s="139">
        <f t="shared" si="1"/>
        <v>0.0015652253070121002</v>
      </c>
      <c r="I48" s="138">
        <v>16.592</v>
      </c>
      <c r="J48" s="136">
        <v>27.775</v>
      </c>
      <c r="K48" s="137">
        <v>1.238</v>
      </c>
      <c r="L48" s="136">
        <v>1.0650000000000002</v>
      </c>
      <c r="M48" s="135">
        <f t="shared" si="16"/>
        <v>46.669999999999995</v>
      </c>
      <c r="N48" s="141">
        <f t="shared" si="17"/>
        <v>-0.07745875294621785</v>
      </c>
      <c r="O48" s="140">
        <v>101.927</v>
      </c>
      <c r="P48" s="136">
        <v>197.87900000000005</v>
      </c>
      <c r="Q48" s="137">
        <v>7.920000000000001</v>
      </c>
      <c r="R48" s="136">
        <v>26.849999999999994</v>
      </c>
      <c r="S48" s="135">
        <f t="shared" si="18"/>
        <v>334.576</v>
      </c>
      <c r="T48" s="139">
        <f t="shared" si="5"/>
        <v>0.0016107443449430085</v>
      </c>
      <c r="U48" s="138">
        <v>98.02899999999998</v>
      </c>
      <c r="V48" s="136">
        <v>157.619</v>
      </c>
      <c r="W48" s="137">
        <v>7.132</v>
      </c>
      <c r="X48" s="136">
        <v>31.491000000000007</v>
      </c>
      <c r="Y48" s="135">
        <f t="shared" si="19"/>
        <v>294.27099999999996</v>
      </c>
      <c r="Z48" s="134">
        <f t="shared" si="20"/>
        <v>0.13696558614338517</v>
      </c>
    </row>
    <row r="49" spans="1:26" ht="18.75" customHeight="1">
      <c r="A49" s="142" t="s">
        <v>407</v>
      </c>
      <c r="B49" s="369" t="s">
        <v>408</v>
      </c>
      <c r="C49" s="140">
        <v>3.696</v>
      </c>
      <c r="D49" s="136">
        <v>22.482000000000003</v>
      </c>
      <c r="E49" s="137">
        <v>8.009999999999998</v>
      </c>
      <c r="F49" s="136">
        <v>8.644000000000002</v>
      </c>
      <c r="G49" s="135">
        <f t="shared" si="15"/>
        <v>42.83200000000001</v>
      </c>
      <c r="H49" s="139">
        <f t="shared" si="1"/>
        <v>0.0015571183451385964</v>
      </c>
      <c r="I49" s="138">
        <v>5.537</v>
      </c>
      <c r="J49" s="136">
        <v>26.461</v>
      </c>
      <c r="K49" s="137">
        <v>4.449</v>
      </c>
      <c r="L49" s="136">
        <v>3.7299999999999995</v>
      </c>
      <c r="M49" s="135">
        <f t="shared" si="16"/>
        <v>40.17699999999999</v>
      </c>
      <c r="N49" s="141">
        <f t="shared" si="17"/>
        <v>0.06608258456330773</v>
      </c>
      <c r="O49" s="140">
        <v>35.400999999999996</v>
      </c>
      <c r="P49" s="136">
        <v>211.432</v>
      </c>
      <c r="Q49" s="137">
        <v>36.282000000000004</v>
      </c>
      <c r="R49" s="136">
        <v>54.63800000000001</v>
      </c>
      <c r="S49" s="135">
        <f t="shared" si="18"/>
        <v>337.753</v>
      </c>
      <c r="T49" s="139">
        <f t="shared" si="5"/>
        <v>0.001626039329591889</v>
      </c>
      <c r="U49" s="138">
        <v>62.521</v>
      </c>
      <c r="V49" s="136">
        <v>221.26600000000002</v>
      </c>
      <c r="W49" s="137">
        <v>25.169999999999998</v>
      </c>
      <c r="X49" s="136">
        <v>33.023</v>
      </c>
      <c r="Y49" s="135">
        <f t="shared" si="19"/>
        <v>341.9800000000001</v>
      </c>
      <c r="Z49" s="134">
        <f t="shared" si="20"/>
        <v>-0.012360371951576354</v>
      </c>
    </row>
    <row r="50" spans="1:26" ht="18.75" customHeight="1">
      <c r="A50" s="142" t="s">
        <v>439</v>
      </c>
      <c r="B50" s="369" t="s">
        <v>439</v>
      </c>
      <c r="C50" s="140">
        <v>3.9030000000000005</v>
      </c>
      <c r="D50" s="136">
        <v>11.788</v>
      </c>
      <c r="E50" s="137">
        <v>6.819999999999999</v>
      </c>
      <c r="F50" s="136">
        <v>17.689999999999998</v>
      </c>
      <c r="G50" s="135">
        <f t="shared" si="15"/>
        <v>40.20099999999999</v>
      </c>
      <c r="H50" s="139">
        <f t="shared" si="1"/>
        <v>0.0014614707366669007</v>
      </c>
      <c r="I50" s="138">
        <v>12.637</v>
      </c>
      <c r="J50" s="136">
        <v>15.151</v>
      </c>
      <c r="K50" s="137">
        <v>0.05</v>
      </c>
      <c r="L50" s="136">
        <v>0.05</v>
      </c>
      <c r="M50" s="135">
        <f t="shared" si="16"/>
        <v>27.888</v>
      </c>
      <c r="N50" s="141">
        <f t="shared" si="17"/>
        <v>0.4415160642570277</v>
      </c>
      <c r="O50" s="140">
        <v>106.397</v>
      </c>
      <c r="P50" s="136">
        <v>176.24</v>
      </c>
      <c r="Q50" s="137">
        <v>19.907</v>
      </c>
      <c r="R50" s="136">
        <v>49.515</v>
      </c>
      <c r="S50" s="135">
        <f t="shared" si="18"/>
        <v>352.05899999999997</v>
      </c>
      <c r="T50" s="139">
        <f t="shared" si="5"/>
        <v>0.0016949124962229523</v>
      </c>
      <c r="U50" s="138">
        <v>106.432</v>
      </c>
      <c r="V50" s="136">
        <v>156.14600000000002</v>
      </c>
      <c r="W50" s="137">
        <v>1.965</v>
      </c>
      <c r="X50" s="136">
        <v>2.355</v>
      </c>
      <c r="Y50" s="135">
        <f t="shared" si="19"/>
        <v>266.898</v>
      </c>
      <c r="Z50" s="134">
        <f t="shared" si="20"/>
        <v>0.31907695074522824</v>
      </c>
    </row>
    <row r="51" spans="1:26" ht="18.75" customHeight="1">
      <c r="A51" s="142" t="s">
        <v>442</v>
      </c>
      <c r="B51" s="369" t="s">
        <v>443</v>
      </c>
      <c r="C51" s="140">
        <v>5.694</v>
      </c>
      <c r="D51" s="136">
        <v>11.708000000000002</v>
      </c>
      <c r="E51" s="137">
        <v>9.631</v>
      </c>
      <c r="F51" s="136">
        <v>9.993</v>
      </c>
      <c r="G51" s="135">
        <f t="shared" si="15"/>
        <v>37.026</v>
      </c>
      <c r="H51" s="139">
        <f t="shared" si="1"/>
        <v>0.0013460465037145515</v>
      </c>
      <c r="I51" s="138">
        <v>2.049</v>
      </c>
      <c r="J51" s="136">
        <v>4.617</v>
      </c>
      <c r="K51" s="137">
        <v>15.806</v>
      </c>
      <c r="L51" s="136">
        <v>17.686</v>
      </c>
      <c r="M51" s="135">
        <f t="shared" si="16"/>
        <v>40.158</v>
      </c>
      <c r="N51" s="141">
        <f t="shared" si="17"/>
        <v>-0.0779919318691169</v>
      </c>
      <c r="O51" s="140">
        <v>32.941</v>
      </c>
      <c r="P51" s="136">
        <v>49.385</v>
      </c>
      <c r="Q51" s="137">
        <v>69.859</v>
      </c>
      <c r="R51" s="136">
        <v>94.29500000000003</v>
      </c>
      <c r="S51" s="135">
        <f t="shared" si="18"/>
        <v>246.48000000000002</v>
      </c>
      <c r="T51" s="139">
        <f t="shared" si="5"/>
        <v>0.0011866250602002317</v>
      </c>
      <c r="U51" s="138">
        <v>17.339999999999996</v>
      </c>
      <c r="V51" s="136">
        <v>39.281</v>
      </c>
      <c r="W51" s="137">
        <v>74.23400000000001</v>
      </c>
      <c r="X51" s="136">
        <v>66.22999999999999</v>
      </c>
      <c r="Y51" s="135">
        <f t="shared" si="19"/>
        <v>197.085</v>
      </c>
      <c r="Z51" s="134">
        <f t="shared" si="20"/>
        <v>0.2506279016667936</v>
      </c>
    </row>
    <row r="52" spans="1:26" ht="18.75" customHeight="1">
      <c r="A52" s="142" t="s">
        <v>399</v>
      </c>
      <c r="B52" s="369" t="s">
        <v>400</v>
      </c>
      <c r="C52" s="140">
        <v>9.809999999999999</v>
      </c>
      <c r="D52" s="136">
        <v>11.093</v>
      </c>
      <c r="E52" s="137">
        <v>1.945</v>
      </c>
      <c r="F52" s="136">
        <v>5.1850000000000005</v>
      </c>
      <c r="G52" s="135">
        <f t="shared" si="15"/>
        <v>28.033</v>
      </c>
      <c r="H52" s="139">
        <f t="shared" si="1"/>
        <v>0.0010191141802687305</v>
      </c>
      <c r="I52" s="138">
        <v>28.503999999999998</v>
      </c>
      <c r="J52" s="136">
        <v>34.527</v>
      </c>
      <c r="K52" s="137">
        <v>12.983999999999998</v>
      </c>
      <c r="L52" s="136">
        <v>6.510999999999999</v>
      </c>
      <c r="M52" s="135">
        <f t="shared" si="16"/>
        <v>82.526</v>
      </c>
      <c r="N52" s="141">
        <f t="shared" si="17"/>
        <v>-0.6603131134430361</v>
      </c>
      <c r="O52" s="140">
        <v>133.17000000000007</v>
      </c>
      <c r="P52" s="136">
        <v>186.82299999999992</v>
      </c>
      <c r="Q52" s="137">
        <v>54.345</v>
      </c>
      <c r="R52" s="136">
        <v>31.464000000000006</v>
      </c>
      <c r="S52" s="135">
        <f t="shared" si="18"/>
        <v>405.80199999999996</v>
      </c>
      <c r="T52" s="139">
        <f t="shared" si="5"/>
        <v>0.0019536466353431287</v>
      </c>
      <c r="U52" s="138">
        <v>261.8640000000001</v>
      </c>
      <c r="V52" s="136">
        <v>271.941</v>
      </c>
      <c r="W52" s="137">
        <v>100.902</v>
      </c>
      <c r="X52" s="136">
        <v>86.62899999999998</v>
      </c>
      <c r="Y52" s="135">
        <f t="shared" si="19"/>
        <v>721.3360000000001</v>
      </c>
      <c r="Z52" s="134">
        <f t="shared" si="20"/>
        <v>-0.43742999101666924</v>
      </c>
    </row>
    <row r="53" spans="1:26" ht="18.75" customHeight="1">
      <c r="A53" s="142" t="s">
        <v>423</v>
      </c>
      <c r="B53" s="369" t="s">
        <v>424</v>
      </c>
      <c r="C53" s="140">
        <v>15.244</v>
      </c>
      <c r="D53" s="136">
        <v>9.040999999999999</v>
      </c>
      <c r="E53" s="137">
        <v>1.1800000000000002</v>
      </c>
      <c r="F53" s="136">
        <v>0.38</v>
      </c>
      <c r="G53" s="135">
        <f t="shared" si="15"/>
        <v>25.844999999999995</v>
      </c>
      <c r="H53" s="139">
        <f t="shared" si="1"/>
        <v>0.000939571433276686</v>
      </c>
      <c r="I53" s="138">
        <v>15.815</v>
      </c>
      <c r="J53" s="136">
        <v>10.794</v>
      </c>
      <c r="K53" s="137">
        <v>1.9600000000000002</v>
      </c>
      <c r="L53" s="136">
        <v>9.105</v>
      </c>
      <c r="M53" s="135">
        <f t="shared" si="16"/>
        <v>37.67400000000001</v>
      </c>
      <c r="N53" s="141">
        <f t="shared" si="17"/>
        <v>-0.3139831183309446</v>
      </c>
      <c r="O53" s="140">
        <v>126.02300000000001</v>
      </c>
      <c r="P53" s="136">
        <v>82.303</v>
      </c>
      <c r="Q53" s="137">
        <v>58.56500000000001</v>
      </c>
      <c r="R53" s="136">
        <v>21.406999999999993</v>
      </c>
      <c r="S53" s="135">
        <f t="shared" si="18"/>
        <v>288.298</v>
      </c>
      <c r="T53" s="139">
        <f t="shared" si="5"/>
        <v>0.0013879488461765919</v>
      </c>
      <c r="U53" s="138">
        <v>142.97</v>
      </c>
      <c r="V53" s="136">
        <v>72.14200000000001</v>
      </c>
      <c r="W53" s="137">
        <v>56.675</v>
      </c>
      <c r="X53" s="136">
        <v>84.428</v>
      </c>
      <c r="Y53" s="135">
        <f t="shared" si="19"/>
        <v>356.21500000000003</v>
      </c>
      <c r="Z53" s="134">
        <f t="shared" si="20"/>
        <v>-0.19066294232415826</v>
      </c>
    </row>
    <row r="54" spans="1:26" ht="18.75" customHeight="1">
      <c r="A54" s="142" t="s">
        <v>411</v>
      </c>
      <c r="B54" s="369" t="s">
        <v>412</v>
      </c>
      <c r="C54" s="140">
        <v>4.559</v>
      </c>
      <c r="D54" s="136">
        <v>17.485</v>
      </c>
      <c r="E54" s="137">
        <v>1.105</v>
      </c>
      <c r="F54" s="136">
        <v>1.8150000000000002</v>
      </c>
      <c r="G54" s="135">
        <f t="shared" si="15"/>
        <v>24.964000000000002</v>
      </c>
      <c r="H54" s="139">
        <f t="shared" si="1"/>
        <v>0.000907543480762979</v>
      </c>
      <c r="I54" s="138">
        <v>5.423</v>
      </c>
      <c r="J54" s="136">
        <v>17.572000000000003</v>
      </c>
      <c r="K54" s="137">
        <v>1.759</v>
      </c>
      <c r="L54" s="136">
        <v>1.139</v>
      </c>
      <c r="M54" s="135">
        <f t="shared" si="16"/>
        <v>25.893000000000004</v>
      </c>
      <c r="N54" s="141">
        <f t="shared" si="17"/>
        <v>-0.035878422739736626</v>
      </c>
      <c r="O54" s="140">
        <v>32.818</v>
      </c>
      <c r="P54" s="136">
        <v>115.17</v>
      </c>
      <c r="Q54" s="137">
        <v>7.892000000000001</v>
      </c>
      <c r="R54" s="136">
        <v>19.951</v>
      </c>
      <c r="S54" s="135">
        <f t="shared" si="18"/>
        <v>175.831</v>
      </c>
      <c r="T54" s="139">
        <f t="shared" si="5"/>
        <v>0.0008465006124637574</v>
      </c>
      <c r="U54" s="138">
        <v>48.67400000000001</v>
      </c>
      <c r="V54" s="136">
        <v>109.27800000000005</v>
      </c>
      <c r="W54" s="137">
        <v>19.473</v>
      </c>
      <c r="X54" s="136">
        <v>23.418000000000003</v>
      </c>
      <c r="Y54" s="135">
        <f t="shared" si="19"/>
        <v>200.84300000000007</v>
      </c>
      <c r="Z54" s="134">
        <f t="shared" si="20"/>
        <v>-0.12453508461833407</v>
      </c>
    </row>
    <row r="55" spans="1:26" ht="18.75" customHeight="1">
      <c r="A55" s="142" t="s">
        <v>413</v>
      </c>
      <c r="B55" s="369" t="s">
        <v>414</v>
      </c>
      <c r="C55" s="140">
        <v>3.9559999999999995</v>
      </c>
      <c r="D55" s="136">
        <v>15.911999999999999</v>
      </c>
      <c r="E55" s="137">
        <v>0.895</v>
      </c>
      <c r="F55" s="136">
        <v>2.145</v>
      </c>
      <c r="G55" s="135">
        <f t="shared" si="15"/>
        <v>22.907999999999998</v>
      </c>
      <c r="H55" s="139">
        <f t="shared" si="1"/>
        <v>0.0008327994735346227</v>
      </c>
      <c r="I55" s="138">
        <v>7.643999999999999</v>
      </c>
      <c r="J55" s="136">
        <v>20.871</v>
      </c>
      <c r="K55" s="137">
        <v>2.005</v>
      </c>
      <c r="L55" s="136">
        <v>3.585</v>
      </c>
      <c r="M55" s="135">
        <f t="shared" si="16"/>
        <v>34.105</v>
      </c>
      <c r="N55" s="141" t="s">
        <v>50</v>
      </c>
      <c r="O55" s="140">
        <v>32.669</v>
      </c>
      <c r="P55" s="136">
        <v>148.66299999999998</v>
      </c>
      <c r="Q55" s="137">
        <v>10.042999999999992</v>
      </c>
      <c r="R55" s="136">
        <v>15.287999999999998</v>
      </c>
      <c r="S55" s="135">
        <f t="shared" si="18"/>
        <v>206.663</v>
      </c>
      <c r="T55" s="139">
        <f t="shared" si="5"/>
        <v>0.000994934659267123</v>
      </c>
      <c r="U55" s="138">
        <v>36.031000000000006</v>
      </c>
      <c r="V55" s="136">
        <v>123.35900000000002</v>
      </c>
      <c r="W55" s="137">
        <v>14.504000000000003</v>
      </c>
      <c r="X55" s="136">
        <v>19.225</v>
      </c>
      <c r="Y55" s="135">
        <f t="shared" si="19"/>
        <v>193.11900000000003</v>
      </c>
      <c r="Z55" s="134">
        <f t="shared" si="20"/>
        <v>0.07013292322350462</v>
      </c>
    </row>
    <row r="56" spans="1:26" ht="18.75" customHeight="1">
      <c r="A56" s="142" t="s">
        <v>440</v>
      </c>
      <c r="B56" s="369" t="s">
        <v>441</v>
      </c>
      <c r="C56" s="140">
        <v>5.484</v>
      </c>
      <c r="D56" s="136">
        <v>9.142</v>
      </c>
      <c r="E56" s="137">
        <v>0.12</v>
      </c>
      <c r="F56" s="136">
        <v>8.12</v>
      </c>
      <c r="G56" s="135">
        <f t="shared" si="15"/>
        <v>22.866</v>
      </c>
      <c r="H56" s="139">
        <f t="shared" si="1"/>
        <v>0.000831272601791631</v>
      </c>
      <c r="I56" s="138">
        <v>5.966</v>
      </c>
      <c r="J56" s="136">
        <v>15.094000000000001</v>
      </c>
      <c r="K56" s="137">
        <v>27.02</v>
      </c>
      <c r="L56" s="136">
        <v>9.213</v>
      </c>
      <c r="M56" s="135">
        <f t="shared" si="16"/>
        <v>57.293</v>
      </c>
      <c r="N56" s="141">
        <f t="shared" si="17"/>
        <v>-0.6008936519295551</v>
      </c>
      <c r="O56" s="140">
        <v>22.921</v>
      </c>
      <c r="P56" s="136">
        <v>38.446</v>
      </c>
      <c r="Q56" s="137">
        <v>4.68</v>
      </c>
      <c r="R56" s="136">
        <v>20.762</v>
      </c>
      <c r="S56" s="135">
        <f t="shared" si="18"/>
        <v>86.809</v>
      </c>
      <c r="T56" s="139">
        <f t="shared" si="5"/>
        <v>0.00041792329946008564</v>
      </c>
      <c r="U56" s="138">
        <v>41.324999999999996</v>
      </c>
      <c r="V56" s="136">
        <v>81.01099999999998</v>
      </c>
      <c r="W56" s="137">
        <v>60.94699999999999</v>
      </c>
      <c r="X56" s="136">
        <v>69.658</v>
      </c>
      <c r="Y56" s="135">
        <f t="shared" si="19"/>
        <v>252.94099999999997</v>
      </c>
      <c r="Z56" s="134">
        <f t="shared" si="20"/>
        <v>-0.6568013884660849</v>
      </c>
    </row>
    <row r="57" spans="1:26" ht="18.75" customHeight="1">
      <c r="A57" s="142" t="s">
        <v>405</v>
      </c>
      <c r="B57" s="369" t="s">
        <v>406</v>
      </c>
      <c r="C57" s="140">
        <v>4.8340000000000005</v>
      </c>
      <c r="D57" s="136">
        <v>16.734</v>
      </c>
      <c r="E57" s="137">
        <v>0.42000000000000004</v>
      </c>
      <c r="F57" s="136">
        <v>0.2</v>
      </c>
      <c r="G57" s="135">
        <f t="shared" si="15"/>
        <v>22.188000000000002</v>
      </c>
      <c r="H57" s="139">
        <f t="shared" si="1"/>
        <v>0.0008066245293690506</v>
      </c>
      <c r="I57" s="138">
        <v>6.87</v>
      </c>
      <c r="J57" s="136">
        <v>25.586</v>
      </c>
      <c r="K57" s="137">
        <v>0.3</v>
      </c>
      <c r="L57" s="136">
        <v>0.25</v>
      </c>
      <c r="M57" s="135">
        <f t="shared" si="16"/>
        <v>33.00599999999999</v>
      </c>
      <c r="N57" s="141">
        <f t="shared" si="17"/>
        <v>-0.3277585893473912</v>
      </c>
      <c r="O57" s="140">
        <v>29.795000000000005</v>
      </c>
      <c r="P57" s="136">
        <v>85.513</v>
      </c>
      <c r="Q57" s="137">
        <v>1.635</v>
      </c>
      <c r="R57" s="136">
        <v>1.4229999999999998</v>
      </c>
      <c r="S57" s="135">
        <f t="shared" si="18"/>
        <v>118.36600000000001</v>
      </c>
      <c r="T57" s="139">
        <f t="shared" si="5"/>
        <v>0.0005698477031631801</v>
      </c>
      <c r="U57" s="138">
        <v>56.98800000000001</v>
      </c>
      <c r="V57" s="136">
        <v>129.52399999999997</v>
      </c>
      <c r="W57" s="137">
        <v>17.130000000000003</v>
      </c>
      <c r="X57" s="136">
        <v>11.215</v>
      </c>
      <c r="Y57" s="135">
        <f t="shared" si="19"/>
        <v>214.85699999999997</v>
      </c>
      <c r="Z57" s="134">
        <f t="shared" si="20"/>
        <v>-0.4490940485997662</v>
      </c>
    </row>
    <row r="58" spans="1:26" ht="18.75" customHeight="1">
      <c r="A58" s="142" t="s">
        <v>56</v>
      </c>
      <c r="B58" s="369" t="s">
        <v>56</v>
      </c>
      <c r="C58" s="140">
        <v>47.41999999999999</v>
      </c>
      <c r="D58" s="136">
        <v>63.044999999999995</v>
      </c>
      <c r="E58" s="137">
        <v>124.47099999999999</v>
      </c>
      <c r="F58" s="136">
        <v>160.45399999999995</v>
      </c>
      <c r="G58" s="135">
        <f t="shared" si="15"/>
        <v>395.38999999999993</v>
      </c>
      <c r="H58" s="139">
        <f t="shared" si="1"/>
        <v>0.01437404329670222</v>
      </c>
      <c r="I58" s="138">
        <v>59.869</v>
      </c>
      <c r="J58" s="136">
        <v>191.489</v>
      </c>
      <c r="K58" s="137">
        <v>225.42100000000013</v>
      </c>
      <c r="L58" s="136">
        <v>338.7369999999999</v>
      </c>
      <c r="M58" s="135">
        <f t="shared" si="16"/>
        <v>815.5160000000001</v>
      </c>
      <c r="N58" s="141">
        <f t="shared" si="17"/>
        <v>-0.5151658581805876</v>
      </c>
      <c r="O58" s="140">
        <v>471.5770000000001</v>
      </c>
      <c r="P58" s="136">
        <v>684.5840000000001</v>
      </c>
      <c r="Q58" s="137">
        <v>1049.1289999999995</v>
      </c>
      <c r="R58" s="136">
        <v>1576.255</v>
      </c>
      <c r="S58" s="135">
        <f t="shared" si="18"/>
        <v>3781.5449999999996</v>
      </c>
      <c r="T58" s="139">
        <f t="shared" si="5"/>
        <v>0.01820543680328986</v>
      </c>
      <c r="U58" s="138">
        <v>686.6579999999999</v>
      </c>
      <c r="V58" s="136">
        <v>1658.8829999999998</v>
      </c>
      <c r="W58" s="137">
        <v>1639.6789999999978</v>
      </c>
      <c r="X58" s="136">
        <v>2278.5319999999992</v>
      </c>
      <c r="Y58" s="135">
        <f t="shared" si="19"/>
        <v>6263.751999999997</v>
      </c>
      <c r="Z58" s="134">
        <f t="shared" si="20"/>
        <v>-0.39628117460589096</v>
      </c>
    </row>
    <row r="59" spans="1:2" ht="15">
      <c r="A59" s="124" t="s">
        <v>43</v>
      </c>
      <c r="B59" s="124"/>
    </row>
    <row r="60" spans="1:2" ht="15">
      <c r="A60" s="124" t="s">
        <v>147</v>
      </c>
      <c r="B60" s="124"/>
    </row>
    <row r="61" spans="1:3" ht="14.25">
      <c r="A61" s="371" t="s">
        <v>125</v>
      </c>
      <c r="B61" s="372"/>
      <c r="C61" s="372"/>
    </row>
  </sheetData>
  <sheetProtection/>
  <mergeCells count="26"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59:Z65536 N59:N65536 Z3 N3 N5:N8 Z5:Z8">
    <cfRule type="cellIs" priority="3" dxfId="93" operator="lessThan" stopIfTrue="1">
      <formula>0</formula>
    </cfRule>
  </conditionalFormatting>
  <conditionalFormatting sqref="Z9:Z58 N9:N58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D1">
      <selection activeCell="U11" sqref="U11:X21"/>
    </sheetView>
  </sheetViews>
  <sheetFormatPr defaultColWidth="8.00390625" defaultRowHeight="15"/>
  <cols>
    <col min="1" max="1" width="25.28125" style="123" customWidth="1"/>
    <col min="2" max="2" width="38.140625" style="123" customWidth="1"/>
    <col min="3" max="3" width="11.00390625" style="123" customWidth="1"/>
    <col min="4" max="4" width="12.28125" style="123" bestFit="1" customWidth="1"/>
    <col min="5" max="5" width="8.7109375" style="123" bestFit="1" customWidth="1"/>
    <col min="6" max="6" width="10.7109375" style="123" bestFit="1" customWidth="1"/>
    <col min="7" max="7" width="10.140625" style="123" customWidth="1"/>
    <col min="8" max="8" width="10.7109375" style="123" customWidth="1"/>
    <col min="9" max="10" width="11.7109375" style="123" bestFit="1" customWidth="1"/>
    <col min="11" max="11" width="9.00390625" style="123" bestFit="1" customWidth="1"/>
    <col min="12" max="12" width="10.7109375" style="123" bestFit="1" customWidth="1"/>
    <col min="13" max="13" width="11.7109375" style="123" bestFit="1" customWidth="1"/>
    <col min="14" max="14" width="9.28125" style="123" customWidth="1"/>
    <col min="15" max="15" width="11.7109375" style="123" bestFit="1" customWidth="1"/>
    <col min="16" max="16" width="12.28125" style="123" bestFit="1" customWidth="1"/>
    <col min="17" max="17" width="9.28125" style="123" customWidth="1"/>
    <col min="18" max="18" width="10.7109375" style="123" bestFit="1" customWidth="1"/>
    <col min="19" max="19" width="11.8515625" style="123" customWidth="1"/>
    <col min="20" max="20" width="10.140625" style="123" customWidth="1"/>
    <col min="21" max="22" width="11.7109375" style="123" bestFit="1" customWidth="1"/>
    <col min="23" max="23" width="10.28125" style="123" customWidth="1"/>
    <col min="24" max="24" width="11.28125" style="123" customWidth="1"/>
    <col min="25" max="25" width="11.7109375" style="123" bestFit="1" customWidth="1"/>
    <col min="26" max="26" width="9.8515625" style="123" bestFit="1" customWidth="1"/>
    <col min="27" max="16384" width="8.00390625" style="123" customWidth="1"/>
  </cols>
  <sheetData>
    <row r="1" spans="1:2" ht="21" thickBot="1">
      <c r="A1" s="472" t="s">
        <v>28</v>
      </c>
      <c r="B1" s="468"/>
    </row>
    <row r="2" spans="24:27" ht="18">
      <c r="X2" s="491"/>
      <c r="Y2" s="492"/>
      <c r="Z2" s="492"/>
      <c r="AA2" s="491"/>
    </row>
    <row r="3" ht="5.25" customHeight="1" thickBot="1"/>
    <row r="4" spans="1:26" ht="24" customHeight="1" thickTop="1">
      <c r="A4" s="590" t="s">
        <v>126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2"/>
    </row>
    <row r="5" spans="1:26" ht="21" customHeight="1" thickBot="1">
      <c r="A5" s="602" t="s">
        <v>45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4"/>
    </row>
    <row r="6" spans="1:26" s="169" customFormat="1" ht="19.5" customHeight="1" thickBot="1" thickTop="1">
      <c r="A6" s="667" t="s">
        <v>121</v>
      </c>
      <c r="B6" s="667" t="s">
        <v>122</v>
      </c>
      <c r="C6" s="579" t="s">
        <v>36</v>
      </c>
      <c r="D6" s="580"/>
      <c r="E6" s="580"/>
      <c r="F6" s="580"/>
      <c r="G6" s="580"/>
      <c r="H6" s="580"/>
      <c r="I6" s="580"/>
      <c r="J6" s="580"/>
      <c r="K6" s="581"/>
      <c r="L6" s="581"/>
      <c r="M6" s="581"/>
      <c r="N6" s="582"/>
      <c r="O6" s="583" t="s">
        <v>35</v>
      </c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2"/>
    </row>
    <row r="7" spans="1:26" s="168" customFormat="1" ht="26.25" customHeight="1" thickBot="1">
      <c r="A7" s="668"/>
      <c r="B7" s="668"/>
      <c r="C7" s="676" t="s">
        <v>155</v>
      </c>
      <c r="D7" s="672"/>
      <c r="E7" s="672"/>
      <c r="F7" s="672"/>
      <c r="G7" s="673"/>
      <c r="H7" s="576" t="s">
        <v>34</v>
      </c>
      <c r="I7" s="676" t="s">
        <v>156</v>
      </c>
      <c r="J7" s="672"/>
      <c r="K7" s="672"/>
      <c r="L7" s="672"/>
      <c r="M7" s="673"/>
      <c r="N7" s="576" t="s">
        <v>33</v>
      </c>
      <c r="O7" s="671" t="s">
        <v>157</v>
      </c>
      <c r="P7" s="672"/>
      <c r="Q7" s="672"/>
      <c r="R7" s="672"/>
      <c r="S7" s="673"/>
      <c r="T7" s="576" t="s">
        <v>34</v>
      </c>
      <c r="U7" s="671" t="s">
        <v>158</v>
      </c>
      <c r="V7" s="672"/>
      <c r="W7" s="672"/>
      <c r="X7" s="672"/>
      <c r="Y7" s="673"/>
      <c r="Z7" s="576" t="s">
        <v>33</v>
      </c>
    </row>
    <row r="8" spans="1:26" s="163" customFormat="1" ht="26.25" customHeight="1">
      <c r="A8" s="669"/>
      <c r="B8" s="669"/>
      <c r="C8" s="599" t="s">
        <v>22</v>
      </c>
      <c r="D8" s="600"/>
      <c r="E8" s="597" t="s">
        <v>21</v>
      </c>
      <c r="F8" s="598"/>
      <c r="G8" s="584" t="s">
        <v>17</v>
      </c>
      <c r="H8" s="577"/>
      <c r="I8" s="599" t="s">
        <v>22</v>
      </c>
      <c r="J8" s="600"/>
      <c r="K8" s="597" t="s">
        <v>21</v>
      </c>
      <c r="L8" s="598"/>
      <c r="M8" s="584" t="s">
        <v>17</v>
      </c>
      <c r="N8" s="577"/>
      <c r="O8" s="600" t="s">
        <v>22</v>
      </c>
      <c r="P8" s="600"/>
      <c r="Q8" s="605" t="s">
        <v>21</v>
      </c>
      <c r="R8" s="600"/>
      <c r="S8" s="584" t="s">
        <v>17</v>
      </c>
      <c r="T8" s="577"/>
      <c r="U8" s="606" t="s">
        <v>22</v>
      </c>
      <c r="V8" s="598"/>
      <c r="W8" s="597" t="s">
        <v>21</v>
      </c>
      <c r="X8" s="601"/>
      <c r="Y8" s="584" t="s">
        <v>17</v>
      </c>
      <c r="Z8" s="577"/>
    </row>
    <row r="9" spans="1:26" s="163" customFormat="1" ht="15.75" thickBot="1">
      <c r="A9" s="670"/>
      <c r="B9" s="670"/>
      <c r="C9" s="166" t="s">
        <v>19</v>
      </c>
      <c r="D9" s="164" t="s">
        <v>18</v>
      </c>
      <c r="E9" s="165" t="s">
        <v>19</v>
      </c>
      <c r="F9" s="164" t="s">
        <v>18</v>
      </c>
      <c r="G9" s="585"/>
      <c r="H9" s="578"/>
      <c r="I9" s="166" t="s">
        <v>19</v>
      </c>
      <c r="J9" s="164" t="s">
        <v>18</v>
      </c>
      <c r="K9" s="165" t="s">
        <v>19</v>
      </c>
      <c r="L9" s="164" t="s">
        <v>18</v>
      </c>
      <c r="M9" s="585"/>
      <c r="N9" s="578"/>
      <c r="O9" s="167" t="s">
        <v>19</v>
      </c>
      <c r="P9" s="164" t="s">
        <v>18</v>
      </c>
      <c r="Q9" s="165" t="s">
        <v>19</v>
      </c>
      <c r="R9" s="164" t="s">
        <v>18</v>
      </c>
      <c r="S9" s="585"/>
      <c r="T9" s="578"/>
      <c r="U9" s="166" t="s">
        <v>19</v>
      </c>
      <c r="V9" s="164" t="s">
        <v>18</v>
      </c>
      <c r="W9" s="165" t="s">
        <v>19</v>
      </c>
      <c r="X9" s="164" t="s">
        <v>18</v>
      </c>
      <c r="Y9" s="585"/>
      <c r="Z9" s="578"/>
    </row>
    <row r="10" spans="1:26" s="152" customFormat="1" ht="18" customHeight="1" thickBot="1" thickTop="1">
      <c r="A10" s="162" t="s">
        <v>24</v>
      </c>
      <c r="B10" s="367"/>
      <c r="C10" s="161">
        <f>SUM(C11:C21)</f>
        <v>486558</v>
      </c>
      <c r="D10" s="155">
        <f>SUM(D11:D21)</f>
        <v>456240</v>
      </c>
      <c r="E10" s="156">
        <f>SUM(E11:E21)</f>
        <v>2805</v>
      </c>
      <c r="F10" s="155">
        <f>SUM(F11:F21)</f>
        <v>2709</v>
      </c>
      <c r="G10" s="154">
        <f aca="true" t="shared" si="0" ref="G10:G18">SUM(C10:F10)</f>
        <v>948312</v>
      </c>
      <c r="H10" s="158">
        <f aca="true" t="shared" si="1" ref="H10:H21">G10/$G$10</f>
        <v>1</v>
      </c>
      <c r="I10" s="157">
        <f>SUM(I11:I21)</f>
        <v>416766</v>
      </c>
      <c r="J10" s="155">
        <f>SUM(J11:J21)</f>
        <v>397900</v>
      </c>
      <c r="K10" s="156">
        <f>SUM(K11:K21)</f>
        <v>3326</v>
      </c>
      <c r="L10" s="155">
        <f>SUM(L11:L21)</f>
        <v>3573</v>
      </c>
      <c r="M10" s="154">
        <f aca="true" t="shared" si="2" ref="M10:M21">SUM(I10:L10)</f>
        <v>821565</v>
      </c>
      <c r="N10" s="160">
        <f aca="true" t="shared" si="3" ref="N10:N18">IF(ISERROR(G10/M10-1),"         /0",(G10/M10-1))</f>
        <v>0.1542750725749027</v>
      </c>
      <c r="O10" s="159">
        <f>SUM(O11:O21)</f>
        <v>3233801</v>
      </c>
      <c r="P10" s="155">
        <f>SUM(P11:P21)</f>
        <v>3146925</v>
      </c>
      <c r="Q10" s="156">
        <f>SUM(Q11:Q21)</f>
        <v>30126</v>
      </c>
      <c r="R10" s="155">
        <f>SUM(R11:R21)</f>
        <v>27913</v>
      </c>
      <c r="S10" s="154">
        <f aca="true" t="shared" si="4" ref="S10:S18">SUM(O10:R10)</f>
        <v>6438765</v>
      </c>
      <c r="T10" s="158">
        <f aca="true" t="shared" si="5" ref="T10:T21">S10/$S$10</f>
        <v>1</v>
      </c>
      <c r="U10" s="157">
        <f>SUM(U11:U21)</f>
        <v>2900767</v>
      </c>
      <c r="V10" s="155">
        <f>SUM(V11:V21)</f>
        <v>2819548</v>
      </c>
      <c r="W10" s="156">
        <f>SUM(W11:W21)</f>
        <v>32951</v>
      </c>
      <c r="X10" s="155">
        <f>SUM(X11:X21)</f>
        <v>33960</v>
      </c>
      <c r="Y10" s="154">
        <f aca="true" t="shared" si="6" ref="Y10:Y18">SUM(U10:X10)</f>
        <v>5787226</v>
      </c>
      <c r="Z10" s="153">
        <f>IF(ISERROR(S10/Y10-1),"         /0",(S10/Y10-1))</f>
        <v>0.1125822630738802</v>
      </c>
    </row>
    <row r="11" spans="1:26" ht="21" customHeight="1" thickTop="1">
      <c r="A11" s="151" t="s">
        <v>368</v>
      </c>
      <c r="B11" s="368" t="s">
        <v>369</v>
      </c>
      <c r="C11" s="149">
        <v>324555</v>
      </c>
      <c r="D11" s="145">
        <v>312961</v>
      </c>
      <c r="E11" s="146">
        <v>1140</v>
      </c>
      <c r="F11" s="145">
        <v>1054</v>
      </c>
      <c r="G11" s="144">
        <f t="shared" si="0"/>
        <v>639710</v>
      </c>
      <c r="H11" s="148">
        <f t="shared" si="1"/>
        <v>0.6745775651895157</v>
      </c>
      <c r="I11" s="147">
        <v>279187</v>
      </c>
      <c r="J11" s="145">
        <v>273044</v>
      </c>
      <c r="K11" s="146">
        <v>1384</v>
      </c>
      <c r="L11" s="145">
        <v>1572</v>
      </c>
      <c r="M11" s="144">
        <f t="shared" si="2"/>
        <v>555187</v>
      </c>
      <c r="N11" s="150">
        <f t="shared" si="3"/>
        <v>0.1522423976065721</v>
      </c>
      <c r="O11" s="149">
        <v>2144683</v>
      </c>
      <c r="P11" s="145">
        <v>2123659</v>
      </c>
      <c r="Q11" s="146">
        <v>16186</v>
      </c>
      <c r="R11" s="145">
        <v>13842</v>
      </c>
      <c r="S11" s="144">
        <f t="shared" si="4"/>
        <v>4298370</v>
      </c>
      <c r="T11" s="148">
        <f t="shared" si="5"/>
        <v>0.667576779087294</v>
      </c>
      <c r="U11" s="147">
        <v>1929942</v>
      </c>
      <c r="V11" s="145">
        <v>1904176</v>
      </c>
      <c r="W11" s="146">
        <v>16991</v>
      </c>
      <c r="X11" s="145">
        <v>17931</v>
      </c>
      <c r="Y11" s="144">
        <f t="shared" si="6"/>
        <v>3869040</v>
      </c>
      <c r="Z11" s="143">
        <f aca="true" t="shared" si="7" ref="Z11:Z18">IF(ISERROR(S11/Y11-1),"         /0",IF(S11/Y11&gt;5,"  *  ",(S11/Y11-1)))</f>
        <v>0.11096551082439055</v>
      </c>
    </row>
    <row r="12" spans="1:26" ht="21" customHeight="1">
      <c r="A12" s="142" t="s">
        <v>370</v>
      </c>
      <c r="B12" s="369" t="s">
        <v>371</v>
      </c>
      <c r="C12" s="140">
        <v>60706</v>
      </c>
      <c r="D12" s="136">
        <v>50368</v>
      </c>
      <c r="E12" s="137">
        <v>561</v>
      </c>
      <c r="F12" s="136">
        <v>565</v>
      </c>
      <c r="G12" s="135">
        <f t="shared" si="0"/>
        <v>112200</v>
      </c>
      <c r="H12" s="139">
        <f t="shared" si="1"/>
        <v>0.11831549110419355</v>
      </c>
      <c r="I12" s="138">
        <v>51273</v>
      </c>
      <c r="J12" s="136">
        <v>45184</v>
      </c>
      <c r="K12" s="137">
        <v>530</v>
      </c>
      <c r="L12" s="136">
        <v>557</v>
      </c>
      <c r="M12" s="144">
        <f t="shared" si="2"/>
        <v>97544</v>
      </c>
      <c r="N12" s="141">
        <f t="shared" si="3"/>
        <v>0.15025014352497346</v>
      </c>
      <c r="O12" s="140">
        <v>385946</v>
      </c>
      <c r="P12" s="136">
        <v>371767</v>
      </c>
      <c r="Q12" s="137">
        <v>4912</v>
      </c>
      <c r="R12" s="136">
        <v>5410</v>
      </c>
      <c r="S12" s="135">
        <f t="shared" si="4"/>
        <v>768035</v>
      </c>
      <c r="T12" s="139">
        <f t="shared" si="5"/>
        <v>0.11928296808471811</v>
      </c>
      <c r="U12" s="138">
        <v>343094</v>
      </c>
      <c r="V12" s="136">
        <v>331572</v>
      </c>
      <c r="W12" s="137">
        <v>6104</v>
      </c>
      <c r="X12" s="136">
        <v>5922</v>
      </c>
      <c r="Y12" s="135">
        <f t="shared" si="6"/>
        <v>686692</v>
      </c>
      <c r="Z12" s="134">
        <f t="shared" si="7"/>
        <v>0.1184563093788773</v>
      </c>
    </row>
    <row r="13" spans="1:26" ht="21" customHeight="1">
      <c r="A13" s="142" t="s">
        <v>372</v>
      </c>
      <c r="B13" s="369" t="s">
        <v>373</v>
      </c>
      <c r="C13" s="140">
        <v>41832</v>
      </c>
      <c r="D13" s="136">
        <v>40354</v>
      </c>
      <c r="E13" s="137">
        <v>855</v>
      </c>
      <c r="F13" s="136">
        <v>842</v>
      </c>
      <c r="G13" s="135">
        <f t="shared" si="0"/>
        <v>83883</v>
      </c>
      <c r="H13" s="139">
        <f t="shared" si="1"/>
        <v>0.08845506542150684</v>
      </c>
      <c r="I13" s="138">
        <v>39300</v>
      </c>
      <c r="J13" s="136">
        <v>36114</v>
      </c>
      <c r="K13" s="137">
        <v>867</v>
      </c>
      <c r="L13" s="136">
        <v>927</v>
      </c>
      <c r="M13" s="144">
        <f t="shared" si="2"/>
        <v>77208</v>
      </c>
      <c r="N13" s="141">
        <f t="shared" si="3"/>
        <v>0.08645477152626668</v>
      </c>
      <c r="O13" s="140">
        <v>285358</v>
      </c>
      <c r="P13" s="136">
        <v>261017</v>
      </c>
      <c r="Q13" s="137">
        <v>5502</v>
      </c>
      <c r="R13" s="136">
        <v>5457</v>
      </c>
      <c r="S13" s="135">
        <f t="shared" si="4"/>
        <v>557334</v>
      </c>
      <c r="T13" s="139">
        <f t="shared" si="5"/>
        <v>0.08655914604741748</v>
      </c>
      <c r="U13" s="138">
        <v>257815</v>
      </c>
      <c r="V13" s="136">
        <v>233133</v>
      </c>
      <c r="W13" s="137">
        <v>5777</v>
      </c>
      <c r="X13" s="136">
        <v>5822</v>
      </c>
      <c r="Y13" s="135">
        <f t="shared" si="6"/>
        <v>502547</v>
      </c>
      <c r="Z13" s="134">
        <f t="shared" si="7"/>
        <v>0.10901865895130203</v>
      </c>
    </row>
    <row r="14" spans="1:26" ht="21" customHeight="1">
      <c r="A14" s="142" t="s">
        <v>374</v>
      </c>
      <c r="B14" s="369" t="s">
        <v>375</v>
      </c>
      <c r="C14" s="140">
        <v>21284</v>
      </c>
      <c r="D14" s="136">
        <v>19828</v>
      </c>
      <c r="E14" s="137">
        <v>7</v>
      </c>
      <c r="F14" s="136">
        <v>5</v>
      </c>
      <c r="G14" s="135">
        <f>SUM(C14:F14)</f>
        <v>41124</v>
      </c>
      <c r="H14" s="139">
        <f t="shared" si="1"/>
        <v>0.04336547465391137</v>
      </c>
      <c r="I14" s="138">
        <v>15798</v>
      </c>
      <c r="J14" s="136">
        <v>15446</v>
      </c>
      <c r="K14" s="137">
        <v>11</v>
      </c>
      <c r="L14" s="136">
        <v>10</v>
      </c>
      <c r="M14" s="144">
        <f>SUM(I14:L14)</f>
        <v>31265</v>
      </c>
      <c r="N14" s="141">
        <f>IF(ISERROR(G14/M14-1),"         /0",(G14/M14-1))</f>
        <v>0.3153366384135614</v>
      </c>
      <c r="O14" s="140">
        <v>146172</v>
      </c>
      <c r="P14" s="136">
        <v>146671</v>
      </c>
      <c r="Q14" s="137">
        <v>155</v>
      </c>
      <c r="R14" s="136">
        <v>102</v>
      </c>
      <c r="S14" s="135">
        <f>SUM(O14:R14)</f>
        <v>293100</v>
      </c>
      <c r="T14" s="139">
        <f t="shared" si="5"/>
        <v>0.04552115196004203</v>
      </c>
      <c r="U14" s="138">
        <v>128697</v>
      </c>
      <c r="V14" s="136">
        <v>129566</v>
      </c>
      <c r="W14" s="137">
        <v>157</v>
      </c>
      <c r="X14" s="136">
        <v>116</v>
      </c>
      <c r="Y14" s="135">
        <f>SUM(U14:X14)</f>
        <v>258536</v>
      </c>
      <c r="Z14" s="134">
        <f>IF(ISERROR(S14/Y14-1),"         /0",IF(S14/Y14&gt;5,"  *  ",(S14/Y14-1)))</f>
        <v>0.13369124609338745</v>
      </c>
    </row>
    <row r="15" spans="1:26" ht="21" customHeight="1">
      <c r="A15" s="142" t="s">
        <v>376</v>
      </c>
      <c r="B15" s="369" t="s">
        <v>377</v>
      </c>
      <c r="C15" s="140">
        <v>11605</v>
      </c>
      <c r="D15" s="136">
        <v>10570</v>
      </c>
      <c r="E15" s="137">
        <v>23</v>
      </c>
      <c r="F15" s="136">
        <v>21</v>
      </c>
      <c r="G15" s="135">
        <f t="shared" si="0"/>
        <v>22219</v>
      </c>
      <c r="H15" s="139">
        <f t="shared" si="1"/>
        <v>0.023430052556542572</v>
      </c>
      <c r="I15" s="138">
        <v>10480</v>
      </c>
      <c r="J15" s="136">
        <v>10169</v>
      </c>
      <c r="K15" s="137"/>
      <c r="L15" s="136">
        <v>2</v>
      </c>
      <c r="M15" s="144">
        <f t="shared" si="2"/>
        <v>20651</v>
      </c>
      <c r="N15" s="141">
        <f t="shared" si="3"/>
        <v>0.07592852646360959</v>
      </c>
      <c r="O15" s="140">
        <v>85751</v>
      </c>
      <c r="P15" s="136">
        <v>82418</v>
      </c>
      <c r="Q15" s="137">
        <v>131</v>
      </c>
      <c r="R15" s="136">
        <v>75</v>
      </c>
      <c r="S15" s="135">
        <f t="shared" si="4"/>
        <v>168375</v>
      </c>
      <c r="T15" s="139">
        <f t="shared" si="5"/>
        <v>0.026150201164353723</v>
      </c>
      <c r="U15" s="138">
        <v>81416</v>
      </c>
      <c r="V15" s="136">
        <v>77823</v>
      </c>
      <c r="W15" s="137">
        <v>191</v>
      </c>
      <c r="X15" s="136">
        <v>284</v>
      </c>
      <c r="Y15" s="135">
        <f t="shared" si="6"/>
        <v>159714</v>
      </c>
      <c r="Z15" s="134">
        <f t="shared" si="7"/>
        <v>0.05422818287689246</v>
      </c>
    </row>
    <row r="16" spans="1:26" ht="21" customHeight="1">
      <c r="A16" s="142" t="s">
        <v>384</v>
      </c>
      <c r="B16" s="369" t="s">
        <v>385</v>
      </c>
      <c r="C16" s="140">
        <v>9071</v>
      </c>
      <c r="D16" s="136">
        <v>7898</v>
      </c>
      <c r="E16" s="137">
        <v>0</v>
      </c>
      <c r="F16" s="136">
        <v>0</v>
      </c>
      <c r="G16" s="135">
        <f>SUM(C16:F16)</f>
        <v>16969</v>
      </c>
      <c r="H16" s="139">
        <f t="shared" si="1"/>
        <v>0.01789389989792389</v>
      </c>
      <c r="I16" s="138">
        <v>7368</v>
      </c>
      <c r="J16" s="136">
        <v>6773</v>
      </c>
      <c r="K16" s="137">
        <v>32</v>
      </c>
      <c r="L16" s="136">
        <v>13</v>
      </c>
      <c r="M16" s="135">
        <f t="shared" si="2"/>
        <v>14186</v>
      </c>
      <c r="N16" s="141">
        <f>IF(ISERROR(G16/M16-1),"         /0",(G16/M16-1))</f>
        <v>0.19617933173551383</v>
      </c>
      <c r="O16" s="140">
        <v>61894</v>
      </c>
      <c r="P16" s="136">
        <v>54399</v>
      </c>
      <c r="Q16" s="137">
        <v>769</v>
      </c>
      <c r="R16" s="136">
        <v>661</v>
      </c>
      <c r="S16" s="135">
        <f>SUM(O16:R16)</f>
        <v>117723</v>
      </c>
      <c r="T16" s="139">
        <f t="shared" si="5"/>
        <v>0.0182834751695395</v>
      </c>
      <c r="U16" s="138">
        <v>54674</v>
      </c>
      <c r="V16" s="136">
        <v>48252</v>
      </c>
      <c r="W16" s="137">
        <v>84</v>
      </c>
      <c r="X16" s="136">
        <v>113</v>
      </c>
      <c r="Y16" s="135">
        <f>SUM(U16:X16)</f>
        <v>103123</v>
      </c>
      <c r="Z16" s="134">
        <f>IF(ISERROR(S16/Y16-1),"         /0",IF(S16/Y16&gt;5,"  *  ",(S16/Y16-1)))</f>
        <v>0.1415785033406709</v>
      </c>
    </row>
    <row r="17" spans="1:26" ht="21" customHeight="1">
      <c r="A17" s="142" t="s">
        <v>380</v>
      </c>
      <c r="B17" s="369" t="s">
        <v>381</v>
      </c>
      <c r="C17" s="140">
        <v>5417</v>
      </c>
      <c r="D17" s="136">
        <v>4290</v>
      </c>
      <c r="E17" s="137">
        <v>137</v>
      </c>
      <c r="F17" s="136">
        <v>104</v>
      </c>
      <c r="G17" s="135">
        <f t="shared" si="0"/>
        <v>9948</v>
      </c>
      <c r="H17" s="139">
        <f t="shared" si="1"/>
        <v>0.010490218409131172</v>
      </c>
      <c r="I17" s="138">
        <v>3051</v>
      </c>
      <c r="J17" s="136">
        <v>2278</v>
      </c>
      <c r="K17" s="137">
        <v>484</v>
      </c>
      <c r="L17" s="136">
        <v>478</v>
      </c>
      <c r="M17" s="135">
        <f t="shared" si="2"/>
        <v>6291</v>
      </c>
      <c r="N17" s="141">
        <f t="shared" si="3"/>
        <v>0.581306628516929</v>
      </c>
      <c r="O17" s="140">
        <v>38537</v>
      </c>
      <c r="P17" s="136">
        <v>32235</v>
      </c>
      <c r="Q17" s="137">
        <v>2189</v>
      </c>
      <c r="R17" s="136">
        <v>2058</v>
      </c>
      <c r="S17" s="135">
        <f t="shared" si="4"/>
        <v>75019</v>
      </c>
      <c r="T17" s="139">
        <f t="shared" si="5"/>
        <v>0.01165114738618353</v>
      </c>
      <c r="U17" s="138">
        <v>24032</v>
      </c>
      <c r="V17" s="136">
        <v>20485</v>
      </c>
      <c r="W17" s="137">
        <v>3474</v>
      </c>
      <c r="X17" s="136">
        <v>3572</v>
      </c>
      <c r="Y17" s="135">
        <f t="shared" si="6"/>
        <v>51563</v>
      </c>
      <c r="Z17" s="134">
        <f t="shared" si="7"/>
        <v>0.4548998312743635</v>
      </c>
    </row>
    <row r="18" spans="1:26" ht="21" customHeight="1">
      <c r="A18" s="142" t="s">
        <v>378</v>
      </c>
      <c r="B18" s="369" t="s">
        <v>379</v>
      </c>
      <c r="C18" s="140">
        <v>3678</v>
      </c>
      <c r="D18" s="136">
        <v>3236</v>
      </c>
      <c r="E18" s="137">
        <v>0</v>
      </c>
      <c r="F18" s="136">
        <v>0</v>
      </c>
      <c r="G18" s="135">
        <f t="shared" si="0"/>
        <v>6914</v>
      </c>
      <c r="H18" s="139">
        <f t="shared" si="1"/>
        <v>0.007290849425083728</v>
      </c>
      <c r="I18" s="138">
        <v>3596</v>
      </c>
      <c r="J18" s="136">
        <v>3137</v>
      </c>
      <c r="K18" s="137">
        <v>2</v>
      </c>
      <c r="L18" s="136">
        <v>2</v>
      </c>
      <c r="M18" s="135">
        <f t="shared" si="2"/>
        <v>6737</v>
      </c>
      <c r="N18" s="141">
        <f t="shared" si="3"/>
        <v>0.026272821730740636</v>
      </c>
      <c r="O18" s="140">
        <v>29193</v>
      </c>
      <c r="P18" s="136">
        <v>26481</v>
      </c>
      <c r="Q18" s="137">
        <v>1</v>
      </c>
      <c r="R18" s="136">
        <v>7</v>
      </c>
      <c r="S18" s="135">
        <f t="shared" si="4"/>
        <v>55682</v>
      </c>
      <c r="T18" s="139">
        <f t="shared" si="5"/>
        <v>0.00864793170740041</v>
      </c>
      <c r="U18" s="138">
        <v>27743</v>
      </c>
      <c r="V18" s="136">
        <v>25665</v>
      </c>
      <c r="W18" s="137">
        <v>21</v>
      </c>
      <c r="X18" s="136">
        <v>39</v>
      </c>
      <c r="Y18" s="135">
        <f t="shared" si="6"/>
        <v>53468</v>
      </c>
      <c r="Z18" s="134">
        <f t="shared" si="7"/>
        <v>0.041407944939028996</v>
      </c>
    </row>
    <row r="19" spans="1:26" ht="21" customHeight="1">
      <c r="A19" s="142" t="s">
        <v>386</v>
      </c>
      <c r="B19" s="369" t="s">
        <v>387</v>
      </c>
      <c r="C19" s="140">
        <v>3375</v>
      </c>
      <c r="D19" s="136">
        <v>2325</v>
      </c>
      <c r="E19" s="137">
        <v>0</v>
      </c>
      <c r="F19" s="136">
        <v>0</v>
      </c>
      <c r="G19" s="135">
        <f>SUM(C19:F19)</f>
        <v>5700</v>
      </c>
      <c r="H19" s="139">
        <f t="shared" si="1"/>
        <v>0.006010680029357427</v>
      </c>
      <c r="I19" s="138">
        <v>1630</v>
      </c>
      <c r="J19" s="136">
        <v>1425</v>
      </c>
      <c r="K19" s="137"/>
      <c r="L19" s="136"/>
      <c r="M19" s="144">
        <f t="shared" si="2"/>
        <v>3055</v>
      </c>
      <c r="N19" s="141">
        <f>IF(ISERROR(G19/M19-1),"         /0",(G19/M19-1))</f>
        <v>0.8657937806873977</v>
      </c>
      <c r="O19" s="140">
        <v>16715</v>
      </c>
      <c r="P19" s="136">
        <v>14155</v>
      </c>
      <c r="Q19" s="137">
        <v>0</v>
      </c>
      <c r="R19" s="136">
        <v>7</v>
      </c>
      <c r="S19" s="135">
        <f>SUM(O19:R19)</f>
        <v>30877</v>
      </c>
      <c r="T19" s="139">
        <f t="shared" si="5"/>
        <v>0.004795484848414253</v>
      </c>
      <c r="U19" s="138">
        <v>10309</v>
      </c>
      <c r="V19" s="136">
        <v>10036</v>
      </c>
      <c r="W19" s="137">
        <v>6</v>
      </c>
      <c r="X19" s="136">
        <v>2</v>
      </c>
      <c r="Y19" s="135">
        <f>SUM(U19:X19)</f>
        <v>20353</v>
      </c>
      <c r="Z19" s="134">
        <f>IF(ISERROR(S19/Y19-1),"         /0",IF(S19/Y19&gt;5,"  *  ",(S19/Y19-1)))</f>
        <v>0.5170736500761559</v>
      </c>
    </row>
    <row r="20" spans="1:26" ht="21" customHeight="1">
      <c r="A20" s="142" t="s">
        <v>397</v>
      </c>
      <c r="B20" s="369" t="s">
        <v>398</v>
      </c>
      <c r="C20" s="140">
        <v>2266</v>
      </c>
      <c r="D20" s="136">
        <v>2038</v>
      </c>
      <c r="E20" s="137">
        <v>0</v>
      </c>
      <c r="F20" s="136">
        <v>0</v>
      </c>
      <c r="G20" s="135">
        <f>SUM(C20:F20)</f>
        <v>4304</v>
      </c>
      <c r="H20" s="139">
        <f t="shared" si="1"/>
        <v>0.004538590674799011</v>
      </c>
      <c r="I20" s="138">
        <v>2562</v>
      </c>
      <c r="J20" s="136">
        <v>2210</v>
      </c>
      <c r="K20" s="137"/>
      <c r="L20" s="136">
        <v>3</v>
      </c>
      <c r="M20" s="144">
        <f t="shared" si="2"/>
        <v>4775</v>
      </c>
      <c r="N20" s="141">
        <f>IF(ISERROR(G20/M20-1),"         /0",(G20/M20-1))</f>
        <v>-0.09863874345549739</v>
      </c>
      <c r="O20" s="140">
        <v>17598</v>
      </c>
      <c r="P20" s="136">
        <v>16108</v>
      </c>
      <c r="Q20" s="137">
        <v>2</v>
      </c>
      <c r="R20" s="136">
        <v>13</v>
      </c>
      <c r="S20" s="135">
        <f>SUM(O20:R20)</f>
        <v>33721</v>
      </c>
      <c r="T20" s="139">
        <f t="shared" si="5"/>
        <v>0.005237184460063382</v>
      </c>
      <c r="U20" s="138">
        <v>20173</v>
      </c>
      <c r="V20" s="136">
        <v>18105</v>
      </c>
      <c r="W20" s="137">
        <v>7</v>
      </c>
      <c r="X20" s="136">
        <v>20</v>
      </c>
      <c r="Y20" s="135">
        <f>SUM(U20:X20)</f>
        <v>38305</v>
      </c>
      <c r="Z20" s="134">
        <f>IF(ISERROR(S20/Y20-1),"         /0",IF(S20/Y20&gt;5,"  *  ",(S20/Y20-1)))</f>
        <v>-0.11967106121916193</v>
      </c>
    </row>
    <row r="21" spans="1:26" ht="21" customHeight="1" thickBot="1">
      <c r="A21" s="133" t="s">
        <v>56</v>
      </c>
      <c r="B21" s="370"/>
      <c r="C21" s="131">
        <v>2769</v>
      </c>
      <c r="D21" s="127">
        <v>2372</v>
      </c>
      <c r="E21" s="128">
        <v>82</v>
      </c>
      <c r="F21" s="127">
        <v>118</v>
      </c>
      <c r="G21" s="126">
        <f>SUM(C21:F21)</f>
        <v>5341</v>
      </c>
      <c r="H21" s="130">
        <f t="shared" si="1"/>
        <v>0.0056321126380347395</v>
      </c>
      <c r="I21" s="129">
        <v>2521</v>
      </c>
      <c r="J21" s="127">
        <v>2120</v>
      </c>
      <c r="K21" s="128">
        <v>16</v>
      </c>
      <c r="L21" s="127">
        <v>9</v>
      </c>
      <c r="M21" s="438">
        <f t="shared" si="2"/>
        <v>4666</v>
      </c>
      <c r="N21" s="132">
        <f>IF(ISERROR(G21/M21-1),"         /0",(G21/M21-1))</f>
        <v>0.14466352336048005</v>
      </c>
      <c r="O21" s="131">
        <v>21954</v>
      </c>
      <c r="P21" s="127">
        <v>18015</v>
      </c>
      <c r="Q21" s="128">
        <v>279</v>
      </c>
      <c r="R21" s="127">
        <v>281</v>
      </c>
      <c r="S21" s="126">
        <f>SUM(O21:R21)</f>
        <v>40529</v>
      </c>
      <c r="T21" s="130">
        <f t="shared" si="5"/>
        <v>0.006294530084573672</v>
      </c>
      <c r="U21" s="129">
        <v>22872</v>
      </c>
      <c r="V21" s="127">
        <v>20735</v>
      </c>
      <c r="W21" s="128">
        <v>139</v>
      </c>
      <c r="X21" s="127">
        <v>139</v>
      </c>
      <c r="Y21" s="126">
        <f>SUM(U21:X21)</f>
        <v>43885</v>
      </c>
      <c r="Z21" s="125">
        <f>IF(ISERROR(S21/Y21-1),"         /0",IF(S21/Y21&gt;5,"  *  ",(S21/Y21-1)))</f>
        <v>-0.07647259883787172</v>
      </c>
    </row>
    <row r="22" spans="1:2" ht="15" thickTop="1">
      <c r="A22" s="124" t="s">
        <v>43</v>
      </c>
      <c r="B22" s="124"/>
    </row>
    <row r="23" spans="1:2" ht="15">
      <c r="A23" s="124" t="s">
        <v>147</v>
      </c>
      <c r="B23" s="124"/>
    </row>
    <row r="24" spans="1:3" ht="14.25">
      <c r="A24" s="371" t="s">
        <v>123</v>
      </c>
      <c r="B24" s="372"/>
      <c r="C24" s="372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22:Z65536 N22:N65536 Z4 N4 N6 Z6">
    <cfRule type="cellIs" priority="9" dxfId="93" operator="lessThan" stopIfTrue="1">
      <formula>0</formula>
    </cfRule>
  </conditionalFormatting>
  <conditionalFormatting sqref="N10:N21 Z10:Z21">
    <cfRule type="cellIs" priority="10" dxfId="93" operator="lessThan" stopIfTrue="1">
      <formula>0</formula>
    </cfRule>
    <cfRule type="cellIs" priority="11" dxfId="95" operator="greaterThanOrEqual" stopIfTrue="1">
      <formula>0</formula>
    </cfRule>
  </conditionalFormatting>
  <conditionalFormatting sqref="N8:N9 Z8:Z9">
    <cfRule type="cellIs" priority="6" dxfId="93" operator="lessThan" stopIfTrue="1">
      <formula>0</formula>
    </cfRule>
  </conditionalFormatting>
  <conditionalFormatting sqref="H8:H9">
    <cfRule type="cellIs" priority="5" dxfId="93" operator="lessThan" stopIfTrue="1">
      <formula>0</formula>
    </cfRule>
  </conditionalFormatting>
  <conditionalFormatting sqref="T8:T9">
    <cfRule type="cellIs" priority="4" dxfId="93" operator="lessThan" stopIfTrue="1">
      <formula>0</formula>
    </cfRule>
  </conditionalFormatting>
  <conditionalFormatting sqref="N7 Z7">
    <cfRule type="cellIs" priority="3" dxfId="93" operator="lessThan" stopIfTrue="1">
      <formula>0</formula>
    </cfRule>
  </conditionalFormatting>
  <conditionalFormatting sqref="H7">
    <cfRule type="cellIs" priority="2" dxfId="93" operator="lessThan" stopIfTrue="1">
      <formula>0</formula>
    </cfRule>
  </conditionalFormatting>
  <conditionalFormatting sqref="T7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6"/>
  <sheetViews>
    <sheetView zoomScalePageLayoutView="0" workbookViewId="0" topLeftCell="A16">
      <selection activeCell="A11" sqref="A11"/>
    </sheetView>
  </sheetViews>
  <sheetFormatPr defaultColWidth="11.28125" defaultRowHeight="15"/>
  <cols>
    <col min="1" max="16384" width="11.28125" style="355" customWidth="1"/>
  </cols>
  <sheetData>
    <row r="1" spans="1:8" ht="12.75" thickBot="1">
      <c r="A1" s="354"/>
      <c r="B1" s="354"/>
      <c r="C1" s="354"/>
      <c r="D1" s="354"/>
      <c r="E1" s="354"/>
      <c r="F1" s="354"/>
      <c r="G1" s="354"/>
      <c r="H1" s="354"/>
    </row>
    <row r="2" spans="1:14" ht="31.5" thickBot="1" thickTop="1">
      <c r="A2" s="356" t="s">
        <v>148</v>
      </c>
      <c r="B2" s="357"/>
      <c r="M2" s="510" t="s">
        <v>28</v>
      </c>
      <c r="N2" s="511"/>
    </row>
    <row r="3" spans="1:2" ht="25.5" thickTop="1">
      <c r="A3" s="358" t="s">
        <v>38</v>
      </c>
      <c r="B3" s="359"/>
    </row>
    <row r="9" spans="1:14" ht="27">
      <c r="A9" s="375" t="s">
        <v>110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</row>
    <row r="10" spans="1:14" ht="15.75">
      <c r="A10" s="361"/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</row>
    <row r="11" ht="15">
      <c r="A11" s="374" t="s">
        <v>133</v>
      </c>
    </row>
    <row r="12" ht="15">
      <c r="A12" s="374" t="s">
        <v>134</v>
      </c>
    </row>
    <row r="13" ht="15">
      <c r="A13" s="374" t="s">
        <v>135</v>
      </c>
    </row>
    <row r="15" ht="15">
      <c r="A15" s="374"/>
    </row>
    <row r="16" ht="15">
      <c r="A16" s="374"/>
    </row>
    <row r="17" ht="27">
      <c r="A17" s="375" t="s">
        <v>132</v>
      </c>
    </row>
    <row r="20" ht="22.5">
      <c r="A20" s="363" t="s">
        <v>111</v>
      </c>
    </row>
    <row r="22" ht="15.75">
      <c r="A22" s="362" t="s">
        <v>112</v>
      </c>
    </row>
    <row r="23" ht="15.75">
      <c r="A23" s="362"/>
    </row>
    <row r="24" ht="22.5">
      <c r="A24" s="363" t="s">
        <v>113</v>
      </c>
    </row>
    <row r="25" ht="15.75">
      <c r="A25" s="362" t="s">
        <v>114</v>
      </c>
    </row>
    <row r="26" ht="15.75">
      <c r="A26" s="362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25"/>
  <sheetViews>
    <sheetView showGridLines="0" zoomScale="76" zoomScaleNormal="76" zoomScalePageLayoutView="0" workbookViewId="0" topLeftCell="B1">
      <selection activeCell="R23" sqref="R23"/>
    </sheetView>
  </sheetViews>
  <sheetFormatPr defaultColWidth="8.00390625" defaultRowHeight="15"/>
  <cols>
    <col min="1" max="1" width="23.28125" style="123" customWidth="1"/>
    <col min="2" max="2" width="33.7109375" style="123" customWidth="1"/>
    <col min="3" max="3" width="8.57421875" style="123" customWidth="1"/>
    <col min="4" max="4" width="10.28125" style="123" customWidth="1"/>
    <col min="5" max="5" width="8.7109375" style="123" bestFit="1" customWidth="1"/>
    <col min="6" max="6" width="10.7109375" style="123" bestFit="1" customWidth="1"/>
    <col min="7" max="7" width="9.00390625" style="123" customWidth="1"/>
    <col min="8" max="9" width="9.7109375" style="123" customWidth="1"/>
    <col min="10" max="10" width="11.7109375" style="123" bestFit="1" customWidth="1"/>
    <col min="11" max="11" width="9.00390625" style="123" bestFit="1" customWidth="1"/>
    <col min="12" max="12" width="10.7109375" style="123" bestFit="1" customWidth="1"/>
    <col min="13" max="13" width="11.7109375" style="123" bestFit="1" customWidth="1"/>
    <col min="14" max="14" width="9.28125" style="123" customWidth="1"/>
    <col min="15" max="15" width="9.7109375" style="123" bestFit="1" customWidth="1"/>
    <col min="16" max="16" width="11.140625" style="123" customWidth="1"/>
    <col min="17" max="17" width="9.28125" style="123" customWidth="1"/>
    <col min="18" max="18" width="10.7109375" style="123" bestFit="1" customWidth="1"/>
    <col min="19" max="19" width="9.7109375" style="123" customWidth="1"/>
    <col min="20" max="20" width="10.140625" style="123" customWidth="1"/>
    <col min="21" max="21" width="9.28125" style="123" customWidth="1"/>
    <col min="22" max="22" width="10.28125" style="123" customWidth="1"/>
    <col min="23" max="23" width="9.28125" style="123" customWidth="1"/>
    <col min="24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25:26" ht="18.75" thickBot="1">
      <c r="Y1" s="588" t="s">
        <v>28</v>
      </c>
      <c r="Z1" s="589"/>
    </row>
    <row r="2" ht="5.25" customHeight="1" thickBot="1"/>
    <row r="3" spans="1:26" ht="24" customHeight="1" thickTop="1">
      <c r="A3" s="590" t="s">
        <v>127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2"/>
    </row>
    <row r="4" spans="1:26" ht="21" customHeight="1" thickBot="1">
      <c r="A4" s="602" t="s">
        <v>45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4"/>
    </row>
    <row r="5" spans="1:26" s="169" customFormat="1" ht="19.5" customHeight="1" thickBot="1" thickTop="1">
      <c r="A5" s="667" t="s">
        <v>121</v>
      </c>
      <c r="B5" s="667" t="s">
        <v>122</v>
      </c>
      <c r="C5" s="684" t="s">
        <v>36</v>
      </c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6"/>
      <c r="O5" s="687" t="s">
        <v>35</v>
      </c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6"/>
    </row>
    <row r="6" spans="1:26" s="168" customFormat="1" ht="26.25" customHeight="1" thickBot="1">
      <c r="A6" s="668"/>
      <c r="B6" s="668"/>
      <c r="C6" s="676" t="s">
        <v>155</v>
      </c>
      <c r="D6" s="672"/>
      <c r="E6" s="672"/>
      <c r="F6" s="672"/>
      <c r="G6" s="673"/>
      <c r="H6" s="678" t="s">
        <v>34</v>
      </c>
      <c r="I6" s="676" t="s">
        <v>156</v>
      </c>
      <c r="J6" s="672"/>
      <c r="K6" s="672"/>
      <c r="L6" s="672"/>
      <c r="M6" s="673"/>
      <c r="N6" s="678" t="s">
        <v>33</v>
      </c>
      <c r="O6" s="671" t="s">
        <v>157</v>
      </c>
      <c r="P6" s="672"/>
      <c r="Q6" s="672"/>
      <c r="R6" s="672"/>
      <c r="S6" s="673"/>
      <c r="T6" s="678" t="s">
        <v>34</v>
      </c>
      <c r="U6" s="671" t="s">
        <v>158</v>
      </c>
      <c r="V6" s="672"/>
      <c r="W6" s="672"/>
      <c r="X6" s="672"/>
      <c r="Y6" s="673"/>
      <c r="Z6" s="678" t="s">
        <v>33</v>
      </c>
    </row>
    <row r="7" spans="1:26" s="163" customFormat="1" ht="26.25" customHeight="1">
      <c r="A7" s="669"/>
      <c r="B7" s="669"/>
      <c r="C7" s="606" t="s">
        <v>22</v>
      </c>
      <c r="D7" s="601"/>
      <c r="E7" s="597" t="s">
        <v>21</v>
      </c>
      <c r="F7" s="601"/>
      <c r="G7" s="584" t="s">
        <v>17</v>
      </c>
      <c r="H7" s="577"/>
      <c r="I7" s="677" t="s">
        <v>22</v>
      </c>
      <c r="J7" s="601"/>
      <c r="K7" s="597" t="s">
        <v>21</v>
      </c>
      <c r="L7" s="601"/>
      <c r="M7" s="584" t="s">
        <v>17</v>
      </c>
      <c r="N7" s="577"/>
      <c r="O7" s="677" t="s">
        <v>22</v>
      </c>
      <c r="P7" s="601"/>
      <c r="Q7" s="597" t="s">
        <v>21</v>
      </c>
      <c r="R7" s="601"/>
      <c r="S7" s="584" t="s">
        <v>17</v>
      </c>
      <c r="T7" s="577"/>
      <c r="U7" s="677" t="s">
        <v>22</v>
      </c>
      <c r="V7" s="601"/>
      <c r="W7" s="597" t="s">
        <v>21</v>
      </c>
      <c r="X7" s="601"/>
      <c r="Y7" s="584" t="s">
        <v>17</v>
      </c>
      <c r="Z7" s="577"/>
    </row>
    <row r="8" spans="1:26" s="163" customFormat="1" ht="19.5" customHeight="1" thickBot="1">
      <c r="A8" s="670"/>
      <c r="B8" s="670"/>
      <c r="C8" s="166" t="s">
        <v>31</v>
      </c>
      <c r="D8" s="164" t="s">
        <v>30</v>
      </c>
      <c r="E8" s="165" t="s">
        <v>31</v>
      </c>
      <c r="F8" s="373" t="s">
        <v>30</v>
      </c>
      <c r="G8" s="680"/>
      <c r="H8" s="679"/>
      <c r="I8" s="166" t="s">
        <v>31</v>
      </c>
      <c r="J8" s="164" t="s">
        <v>30</v>
      </c>
      <c r="K8" s="165" t="s">
        <v>31</v>
      </c>
      <c r="L8" s="373" t="s">
        <v>30</v>
      </c>
      <c r="M8" s="680"/>
      <c r="N8" s="679"/>
      <c r="O8" s="166" t="s">
        <v>31</v>
      </c>
      <c r="P8" s="164" t="s">
        <v>30</v>
      </c>
      <c r="Q8" s="165" t="s">
        <v>31</v>
      </c>
      <c r="R8" s="373" t="s">
        <v>30</v>
      </c>
      <c r="S8" s="680"/>
      <c r="T8" s="679"/>
      <c r="U8" s="166" t="s">
        <v>31</v>
      </c>
      <c r="V8" s="164" t="s">
        <v>30</v>
      </c>
      <c r="W8" s="165" t="s">
        <v>31</v>
      </c>
      <c r="X8" s="373" t="s">
        <v>30</v>
      </c>
      <c r="Y8" s="680"/>
      <c r="Z8" s="679"/>
    </row>
    <row r="9" spans="1:26" s="152" customFormat="1" ht="18" customHeight="1" thickBot="1" thickTop="1">
      <c r="A9" s="162" t="s">
        <v>24</v>
      </c>
      <c r="B9" s="367"/>
      <c r="C9" s="161">
        <f>SUM(C10:C14)</f>
        <v>27904.097</v>
      </c>
      <c r="D9" s="155">
        <f>SUM(D10:D14)</f>
        <v>18698.694000000007</v>
      </c>
      <c r="E9" s="156">
        <f>SUM(E10:E14)</f>
        <v>2572.1360000000004</v>
      </c>
      <c r="F9" s="155">
        <f>SUM(F10:F14)</f>
        <v>1004.049</v>
      </c>
      <c r="G9" s="154">
        <f aca="true" t="shared" si="0" ref="G9:G14">SUM(C9:F9)</f>
        <v>50178.97600000001</v>
      </c>
      <c r="H9" s="158">
        <f aca="true" t="shared" si="1" ref="H9:H14">G9/$G$9</f>
        <v>1</v>
      </c>
      <c r="I9" s="157">
        <f>SUM(I10:I14)</f>
        <v>23896.111</v>
      </c>
      <c r="J9" s="155">
        <f>SUM(J10:J14)</f>
        <v>15074.584000000006</v>
      </c>
      <c r="K9" s="156">
        <f>SUM(K10:K14)</f>
        <v>3508.2569999999996</v>
      </c>
      <c r="L9" s="155">
        <f>SUM(L10:L14)</f>
        <v>2625.57</v>
      </c>
      <c r="M9" s="154">
        <f aca="true" t="shared" si="2" ref="M9:M14">SUM(I9:L9)</f>
        <v>45104.522000000004</v>
      </c>
      <c r="N9" s="160">
        <f aca="true" t="shared" si="3" ref="N9:N14">IF(ISERROR(G9/M9-1),"         /0",(G9/M9-1))</f>
        <v>0.11250432938852573</v>
      </c>
      <c r="O9" s="159">
        <f>SUM(O10:O14)</f>
        <v>217763.98500000002</v>
      </c>
      <c r="P9" s="155">
        <f>SUM(P10:P14)</f>
        <v>121467.91900000001</v>
      </c>
      <c r="Q9" s="156">
        <f>SUM(Q10:Q14)</f>
        <v>27964.131000000005</v>
      </c>
      <c r="R9" s="155">
        <f>SUM(R10:R14)</f>
        <v>13349.945999999998</v>
      </c>
      <c r="S9" s="154">
        <f aca="true" t="shared" si="4" ref="S9:S14">SUM(O9:R9)</f>
        <v>380545.981</v>
      </c>
      <c r="T9" s="158">
        <f aca="true" t="shared" si="5" ref="T9:T14">S9/$S$9</f>
        <v>1</v>
      </c>
      <c r="U9" s="157">
        <f>SUM(U10:U14)</f>
        <v>208055.81499999997</v>
      </c>
      <c r="V9" s="155">
        <f>SUM(V10:V14)</f>
        <v>121952.60299999999</v>
      </c>
      <c r="W9" s="156">
        <f>SUM(W10:W14)</f>
        <v>23926.959</v>
      </c>
      <c r="X9" s="155">
        <f>SUM(X10:X14)</f>
        <v>15596.449999999997</v>
      </c>
      <c r="Y9" s="154">
        <f aca="true" t="shared" si="6" ref="Y9:Y14">SUM(U9:X9)</f>
        <v>369531.82699999993</v>
      </c>
      <c r="Z9" s="153">
        <f>IF(ISERROR(S9/Y9-1),"         /0",(S9/Y9-1))</f>
        <v>0.02980569790000831</v>
      </c>
    </row>
    <row r="10" spans="1:26" ht="21.75" customHeight="1" thickTop="1">
      <c r="A10" s="151" t="s">
        <v>368</v>
      </c>
      <c r="B10" s="368" t="s">
        <v>369</v>
      </c>
      <c r="C10" s="149">
        <v>22412.099000000006</v>
      </c>
      <c r="D10" s="145">
        <v>16261.984000000006</v>
      </c>
      <c r="E10" s="146">
        <v>1624.0490000000002</v>
      </c>
      <c r="F10" s="145">
        <v>813.137</v>
      </c>
      <c r="G10" s="144">
        <f t="shared" si="0"/>
        <v>41111.269000000015</v>
      </c>
      <c r="H10" s="148">
        <f t="shared" si="1"/>
        <v>0.8192927053752553</v>
      </c>
      <c r="I10" s="147">
        <v>19512.842</v>
      </c>
      <c r="J10" s="145">
        <v>13511.953000000007</v>
      </c>
      <c r="K10" s="146">
        <v>2274.8469999999998</v>
      </c>
      <c r="L10" s="145">
        <v>2345.145</v>
      </c>
      <c r="M10" s="144">
        <f t="shared" si="2"/>
        <v>37644.787000000004</v>
      </c>
      <c r="N10" s="150">
        <f t="shared" si="3"/>
        <v>0.09208398496184911</v>
      </c>
      <c r="O10" s="149">
        <v>172642.984</v>
      </c>
      <c r="P10" s="145">
        <v>103950.27699999994</v>
      </c>
      <c r="Q10" s="146">
        <v>20610.506000000005</v>
      </c>
      <c r="R10" s="145">
        <v>12328.873</v>
      </c>
      <c r="S10" s="144">
        <f t="shared" si="4"/>
        <v>309532.63999999996</v>
      </c>
      <c r="T10" s="148">
        <f t="shared" si="5"/>
        <v>0.8133909053161172</v>
      </c>
      <c r="U10" s="147">
        <v>169589.908</v>
      </c>
      <c r="V10" s="145">
        <v>106163.88499999998</v>
      </c>
      <c r="W10" s="146">
        <v>18052.845999999998</v>
      </c>
      <c r="X10" s="145">
        <v>13997.084999999997</v>
      </c>
      <c r="Y10" s="144">
        <f t="shared" si="6"/>
        <v>307803.724</v>
      </c>
      <c r="Z10" s="143">
        <f>IF(ISERROR(S10/Y10-1),"         /0",IF(S10/Y10&gt;5,"  *  ",(S10/Y10-1)))</f>
        <v>0.005616943088056825</v>
      </c>
    </row>
    <row r="11" spans="1:26" ht="21.75" customHeight="1">
      <c r="A11" s="151" t="s">
        <v>370</v>
      </c>
      <c r="B11" s="368" t="s">
        <v>371</v>
      </c>
      <c r="C11" s="149">
        <v>5094.58</v>
      </c>
      <c r="D11" s="145">
        <v>1000.551</v>
      </c>
      <c r="E11" s="146">
        <v>924.352</v>
      </c>
      <c r="F11" s="145">
        <v>187.142</v>
      </c>
      <c r="G11" s="144">
        <f>SUM(C11:F11)</f>
        <v>7206.625</v>
      </c>
      <c r="H11" s="148">
        <f>G11/$G$9</f>
        <v>0.14361841501109945</v>
      </c>
      <c r="I11" s="147">
        <v>4013.233</v>
      </c>
      <c r="J11" s="145">
        <v>297.854</v>
      </c>
      <c r="K11" s="146">
        <v>1168.978</v>
      </c>
      <c r="L11" s="145">
        <v>274.78000000000003</v>
      </c>
      <c r="M11" s="144">
        <f>SUM(I11:L11)</f>
        <v>5754.845</v>
      </c>
      <c r="N11" s="150">
        <f t="shared" si="3"/>
        <v>0.2522709125962559</v>
      </c>
      <c r="O11" s="149">
        <v>41309.023999999976</v>
      </c>
      <c r="P11" s="145">
        <v>5881.553000000002</v>
      </c>
      <c r="Q11" s="146">
        <v>7164.735000000001</v>
      </c>
      <c r="R11" s="145">
        <v>992.4709999999997</v>
      </c>
      <c r="S11" s="144">
        <f>SUM(O11:R11)</f>
        <v>55347.782999999974</v>
      </c>
      <c r="T11" s="148">
        <f>S11/$S$9</f>
        <v>0.1454430890442119</v>
      </c>
      <c r="U11" s="147">
        <v>36303.01699999999</v>
      </c>
      <c r="V11" s="145">
        <v>7082.566000000002</v>
      </c>
      <c r="W11" s="146">
        <v>5394.018</v>
      </c>
      <c r="X11" s="145">
        <v>1556.9199999999996</v>
      </c>
      <c r="Y11" s="144">
        <f>SUM(U11:X11)</f>
        <v>50336.52099999999</v>
      </c>
      <c r="Z11" s="143">
        <f>IF(ISERROR(S11/Y11-1),"         /0",IF(S11/Y11&gt;5,"  *  ",(S11/Y11-1)))</f>
        <v>0.09955519174636596</v>
      </c>
    </row>
    <row r="12" spans="1:26" ht="21.75" customHeight="1">
      <c r="A12" s="142" t="s">
        <v>372</v>
      </c>
      <c r="B12" s="369" t="s">
        <v>373</v>
      </c>
      <c r="C12" s="140">
        <v>184.414</v>
      </c>
      <c r="D12" s="136">
        <v>759.39</v>
      </c>
      <c r="E12" s="137">
        <v>0</v>
      </c>
      <c r="F12" s="136">
        <v>0</v>
      </c>
      <c r="G12" s="135">
        <f>SUM(C12:F12)</f>
        <v>943.804</v>
      </c>
      <c r="H12" s="139">
        <f>G12/$G$9</f>
        <v>0.018808753689991596</v>
      </c>
      <c r="I12" s="138">
        <v>210.83299999999997</v>
      </c>
      <c r="J12" s="136">
        <v>597.1610000000001</v>
      </c>
      <c r="K12" s="137">
        <v>0.055</v>
      </c>
      <c r="L12" s="136">
        <v>0</v>
      </c>
      <c r="M12" s="135">
        <f>SUM(I12:L12)</f>
        <v>808.049</v>
      </c>
      <c r="N12" s="141">
        <f t="shared" si="3"/>
        <v>0.1680034255348377</v>
      </c>
      <c r="O12" s="140">
        <v>1585.6759999999995</v>
      </c>
      <c r="P12" s="136">
        <v>5496.761</v>
      </c>
      <c r="Q12" s="137">
        <v>0.12</v>
      </c>
      <c r="R12" s="136">
        <v>0</v>
      </c>
      <c r="S12" s="135">
        <f>SUM(O12:R12)</f>
        <v>7082.557</v>
      </c>
      <c r="T12" s="139">
        <f>S12/$S$9</f>
        <v>0.018611566942287584</v>
      </c>
      <c r="U12" s="138">
        <v>1312.879</v>
      </c>
      <c r="V12" s="136">
        <v>4537.246</v>
      </c>
      <c r="W12" s="137">
        <v>0.055</v>
      </c>
      <c r="X12" s="136">
        <v>0.35</v>
      </c>
      <c r="Y12" s="135">
        <f>SUM(U12:X12)</f>
        <v>5850.530000000001</v>
      </c>
      <c r="Z12" s="134">
        <f>IF(ISERROR(S12/Y12-1),"         /0",IF(S12/Y12&gt;5,"  *  ",(S12/Y12-1)))</f>
        <v>0.21058382744811133</v>
      </c>
    </row>
    <row r="13" spans="1:26" ht="21.75" customHeight="1">
      <c r="A13" s="151" t="s">
        <v>376</v>
      </c>
      <c r="B13" s="368" t="s">
        <v>377</v>
      </c>
      <c r="C13" s="149">
        <v>189.118</v>
      </c>
      <c r="D13" s="145">
        <v>655.983</v>
      </c>
      <c r="E13" s="146">
        <v>0.35</v>
      </c>
      <c r="F13" s="145">
        <v>0.15000000000000002</v>
      </c>
      <c r="G13" s="144">
        <f>SUM(C13:F13)</f>
        <v>845.6009999999999</v>
      </c>
      <c r="H13" s="148">
        <f>G13/$G$9</f>
        <v>0.016851699006372702</v>
      </c>
      <c r="I13" s="147">
        <v>136.095</v>
      </c>
      <c r="J13" s="145">
        <v>648.641</v>
      </c>
      <c r="K13" s="146"/>
      <c r="L13" s="145">
        <v>0</v>
      </c>
      <c r="M13" s="144">
        <f>SUM(I13:L13)</f>
        <v>784.736</v>
      </c>
      <c r="N13" s="150">
        <f t="shared" si="3"/>
        <v>0.0775611160950942</v>
      </c>
      <c r="O13" s="149">
        <v>851.6610000000001</v>
      </c>
      <c r="P13" s="145">
        <v>4813.736</v>
      </c>
      <c r="Q13" s="146">
        <v>0.754</v>
      </c>
      <c r="R13" s="145">
        <v>0.4809999999999999</v>
      </c>
      <c r="S13" s="144">
        <f>SUM(O13:R13)</f>
        <v>5666.632</v>
      </c>
      <c r="T13" s="148">
        <f>S13/$S$9</f>
        <v>0.014890794497708804</v>
      </c>
      <c r="U13" s="147">
        <v>506.9180000000001</v>
      </c>
      <c r="V13" s="145">
        <v>3944.2419999999993</v>
      </c>
      <c r="W13" s="146">
        <v>0</v>
      </c>
      <c r="X13" s="145">
        <v>0</v>
      </c>
      <c r="Y13" s="144">
        <f>SUM(U13:X13)</f>
        <v>4451.16</v>
      </c>
      <c r="Z13" s="143">
        <f>IF(ISERROR(S13/Y13-1),"         /0",IF(S13/Y13&gt;5,"  *  ",(S13/Y13-1)))</f>
        <v>0.27306859335544</v>
      </c>
    </row>
    <row r="14" spans="1:26" ht="21.75" customHeight="1" thickBot="1">
      <c r="A14" s="133" t="s">
        <v>56</v>
      </c>
      <c r="B14" s="370"/>
      <c r="C14" s="131">
        <v>23.886000000000003</v>
      </c>
      <c r="D14" s="127">
        <v>20.785999999999998</v>
      </c>
      <c r="E14" s="128">
        <v>23.384999999999998</v>
      </c>
      <c r="F14" s="127">
        <v>3.62</v>
      </c>
      <c r="G14" s="126">
        <f t="shared" si="0"/>
        <v>71.67699999999999</v>
      </c>
      <c r="H14" s="130">
        <f t="shared" si="1"/>
        <v>0.0014284269172810536</v>
      </c>
      <c r="I14" s="129">
        <v>23.108</v>
      </c>
      <c r="J14" s="127">
        <v>18.975</v>
      </c>
      <c r="K14" s="128">
        <v>64.377</v>
      </c>
      <c r="L14" s="127">
        <v>5.6450000000000005</v>
      </c>
      <c r="M14" s="126">
        <f t="shared" si="2"/>
        <v>112.10499999999999</v>
      </c>
      <c r="N14" s="132">
        <f t="shared" si="3"/>
        <v>-0.36062619865304846</v>
      </c>
      <c r="O14" s="131">
        <v>1374.640000000029</v>
      </c>
      <c r="P14" s="127">
        <v>1325.5920000000583</v>
      </c>
      <c r="Q14" s="128">
        <v>188.01599999999993</v>
      </c>
      <c r="R14" s="127">
        <v>28.121000000000002</v>
      </c>
      <c r="S14" s="126">
        <f t="shared" si="4"/>
        <v>2916.3690000000875</v>
      </c>
      <c r="T14" s="130">
        <f t="shared" si="5"/>
        <v>0.007663644199674486</v>
      </c>
      <c r="U14" s="129">
        <v>343.09299999999996</v>
      </c>
      <c r="V14" s="127">
        <v>224.66400000000002</v>
      </c>
      <c r="W14" s="128">
        <v>480.04</v>
      </c>
      <c r="X14" s="127">
        <v>42.09499999999999</v>
      </c>
      <c r="Y14" s="126">
        <f t="shared" si="6"/>
        <v>1089.892</v>
      </c>
      <c r="Z14" s="125">
        <f>IF(ISERROR(S14/Y14-1),"         /0",IF(S14/Y14&gt;5,"  *  ",(S14/Y14-1)))</f>
        <v>1.6758330183174914</v>
      </c>
    </row>
    <row r="15" spans="1:2" ht="15" thickTop="1">
      <c r="A15" s="124" t="s">
        <v>43</v>
      </c>
      <c r="B15" s="124"/>
    </row>
    <row r="16" spans="1:2" ht="15">
      <c r="A16" s="124" t="s">
        <v>147</v>
      </c>
      <c r="B16" s="124"/>
    </row>
    <row r="17" spans="1:3" ht="14.25">
      <c r="A17" s="371" t="s">
        <v>125</v>
      </c>
      <c r="B17" s="372"/>
      <c r="C17" s="372"/>
    </row>
    <row r="21" spans="15:19" ht="14.25">
      <c r="O21" s="503"/>
      <c r="P21" s="503"/>
      <c r="Q21" s="503"/>
      <c r="R21" s="503"/>
      <c r="S21" s="503"/>
    </row>
    <row r="25" spans="15:16" ht="14.25">
      <c r="O25" s="503"/>
      <c r="P25" s="503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15:Z65536 N15:N65536 Z3 N3">
    <cfRule type="cellIs" priority="12" dxfId="93" operator="lessThan" stopIfTrue="1">
      <formula>0</formula>
    </cfRule>
  </conditionalFormatting>
  <conditionalFormatting sqref="N9:N14 Z9:Z14">
    <cfRule type="cellIs" priority="13" dxfId="93" operator="lessThan" stopIfTrue="1">
      <formula>0</formula>
    </cfRule>
    <cfRule type="cellIs" priority="14" dxfId="95" operator="greaterThanOrEqual" stopIfTrue="1">
      <formula>0</formula>
    </cfRule>
  </conditionalFormatting>
  <conditionalFormatting sqref="N5:N8 Z5:Z8">
    <cfRule type="cellIs" priority="3" dxfId="93" operator="lessThan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2"/>
  <sheetViews>
    <sheetView showGridLines="0" zoomScale="88" zoomScaleNormal="88" zoomScalePageLayoutView="0" workbookViewId="0" topLeftCell="A13">
      <selection activeCell="C34" sqref="C34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20" t="s">
        <v>28</v>
      </c>
      <c r="O1" s="520"/>
    </row>
    <row r="2" ht="5.25" customHeight="1"/>
    <row r="3" ht="4.5" customHeight="1" thickBot="1"/>
    <row r="4" spans="1:15" ht="13.5" customHeight="1" thickTop="1">
      <c r="A4" s="526" t="s">
        <v>27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8"/>
    </row>
    <row r="5" spans="1:15" ht="12.75" customHeight="1">
      <c r="A5" s="529"/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1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16" t="s">
        <v>26</v>
      </c>
      <c r="D7" s="517"/>
      <c r="E7" s="518"/>
      <c r="F7" s="512" t="s">
        <v>25</v>
      </c>
      <c r="G7" s="513"/>
      <c r="H7" s="513"/>
      <c r="I7" s="513"/>
      <c r="J7" s="513"/>
      <c r="K7" s="513"/>
      <c r="L7" s="513"/>
      <c r="M7" s="513"/>
      <c r="N7" s="513"/>
      <c r="O7" s="521" t="s">
        <v>24</v>
      </c>
    </row>
    <row r="8" spans="1:15" ht="3.75" customHeight="1" thickBot="1">
      <c r="A8" s="78"/>
      <c r="B8" s="77"/>
      <c r="C8" s="76"/>
      <c r="D8" s="75"/>
      <c r="E8" s="74"/>
      <c r="F8" s="514"/>
      <c r="G8" s="515"/>
      <c r="H8" s="515"/>
      <c r="I8" s="515"/>
      <c r="J8" s="515"/>
      <c r="K8" s="515"/>
      <c r="L8" s="515"/>
      <c r="M8" s="515"/>
      <c r="N8" s="515"/>
      <c r="O8" s="522"/>
    </row>
    <row r="9" spans="1:15" ht="21.75" customHeight="1" thickBot="1" thickTop="1">
      <c r="A9" s="534" t="s">
        <v>23</v>
      </c>
      <c r="B9" s="535"/>
      <c r="C9" s="536" t="s">
        <v>22</v>
      </c>
      <c r="D9" s="538" t="s">
        <v>21</v>
      </c>
      <c r="E9" s="524" t="s">
        <v>17</v>
      </c>
      <c r="F9" s="516" t="s">
        <v>22</v>
      </c>
      <c r="G9" s="517"/>
      <c r="H9" s="517"/>
      <c r="I9" s="516" t="s">
        <v>21</v>
      </c>
      <c r="J9" s="517"/>
      <c r="K9" s="518"/>
      <c r="L9" s="87" t="s">
        <v>20</v>
      </c>
      <c r="M9" s="86"/>
      <c r="N9" s="86"/>
      <c r="O9" s="522"/>
    </row>
    <row r="10" spans="1:15" s="67" customFormat="1" ht="18.75" customHeight="1" thickBot="1">
      <c r="A10" s="73"/>
      <c r="B10" s="72"/>
      <c r="C10" s="537"/>
      <c r="D10" s="539"/>
      <c r="E10" s="525"/>
      <c r="F10" s="70" t="s">
        <v>19</v>
      </c>
      <c r="G10" s="69" t="s">
        <v>18</v>
      </c>
      <c r="H10" s="68" t="s">
        <v>17</v>
      </c>
      <c r="I10" s="70" t="s">
        <v>19</v>
      </c>
      <c r="J10" s="69" t="s">
        <v>18</v>
      </c>
      <c r="K10" s="71" t="s">
        <v>17</v>
      </c>
      <c r="L10" s="70" t="s">
        <v>19</v>
      </c>
      <c r="M10" s="409" t="s">
        <v>18</v>
      </c>
      <c r="N10" s="71" t="s">
        <v>17</v>
      </c>
      <c r="O10" s="523"/>
    </row>
    <row r="11" spans="1:15" s="65" customFormat="1" ht="18.75" customHeight="1" thickTop="1">
      <c r="A11" s="519">
        <v>2013</v>
      </c>
      <c r="B11" s="498" t="s">
        <v>7</v>
      </c>
      <c r="C11" s="442">
        <v>1541080</v>
      </c>
      <c r="D11" s="443">
        <v>74497</v>
      </c>
      <c r="E11" s="387">
        <f aca="true" t="shared" si="0" ref="E11:E24">D11+C11</f>
        <v>1615577</v>
      </c>
      <c r="F11" s="442">
        <v>385032</v>
      </c>
      <c r="G11" s="444">
        <v>376028</v>
      </c>
      <c r="H11" s="445">
        <f aca="true" t="shared" si="1" ref="H11:H22">G11+F11</f>
        <v>761060</v>
      </c>
      <c r="I11" s="446">
        <v>6241</v>
      </c>
      <c r="J11" s="447">
        <v>6760</v>
      </c>
      <c r="K11" s="448">
        <f aca="true" t="shared" si="2" ref="K11:K22">J11+I11</f>
        <v>13001</v>
      </c>
      <c r="L11" s="449">
        <f aca="true" t="shared" si="3" ref="L11:L24">I11+F11</f>
        <v>391273</v>
      </c>
      <c r="M11" s="450">
        <f aca="true" t="shared" si="4" ref="M11:M24">J11+G11</f>
        <v>382788</v>
      </c>
      <c r="N11" s="423">
        <f aca="true" t="shared" si="5" ref="N11:N24">K11+H11</f>
        <v>774061</v>
      </c>
      <c r="O11" s="66">
        <f aca="true" t="shared" si="6" ref="O11:O24">N11+E11</f>
        <v>2389638</v>
      </c>
    </row>
    <row r="12" spans="1:15" ht="18.75" customHeight="1">
      <c r="A12" s="532"/>
      <c r="B12" s="498" t="s">
        <v>6</v>
      </c>
      <c r="C12" s="52">
        <v>1332586</v>
      </c>
      <c r="D12" s="61">
        <v>64053</v>
      </c>
      <c r="E12" s="388">
        <f t="shared" si="0"/>
        <v>1396639</v>
      </c>
      <c r="F12" s="52">
        <v>305853</v>
      </c>
      <c r="G12" s="50">
        <v>289598</v>
      </c>
      <c r="H12" s="56">
        <f t="shared" si="1"/>
        <v>595451</v>
      </c>
      <c r="I12" s="59">
        <v>3120</v>
      </c>
      <c r="J12" s="58">
        <v>3392</v>
      </c>
      <c r="K12" s="57">
        <f t="shared" si="2"/>
        <v>6512</v>
      </c>
      <c r="L12" s="364">
        <f t="shared" si="3"/>
        <v>308973</v>
      </c>
      <c r="M12" s="410">
        <f t="shared" si="4"/>
        <v>292990</v>
      </c>
      <c r="N12" s="424">
        <f t="shared" si="5"/>
        <v>601963</v>
      </c>
      <c r="O12" s="55">
        <f t="shared" si="6"/>
        <v>1998602</v>
      </c>
    </row>
    <row r="13" spans="1:15" ht="18.75" customHeight="1">
      <c r="A13" s="532"/>
      <c r="B13" s="498" t="s">
        <v>5</v>
      </c>
      <c r="C13" s="52">
        <v>1478654</v>
      </c>
      <c r="D13" s="61">
        <v>77348</v>
      </c>
      <c r="E13" s="388">
        <f t="shared" si="0"/>
        <v>1556002</v>
      </c>
      <c r="F13" s="52">
        <v>354569</v>
      </c>
      <c r="G13" s="50">
        <v>311654</v>
      </c>
      <c r="H13" s="56">
        <f t="shared" si="1"/>
        <v>666223</v>
      </c>
      <c r="I13" s="364">
        <v>4832</v>
      </c>
      <c r="J13" s="58">
        <v>4593</v>
      </c>
      <c r="K13" s="57">
        <f t="shared" si="2"/>
        <v>9425</v>
      </c>
      <c r="L13" s="364">
        <f t="shared" si="3"/>
        <v>359401</v>
      </c>
      <c r="M13" s="410">
        <f t="shared" si="4"/>
        <v>316247</v>
      </c>
      <c r="N13" s="424">
        <f t="shared" si="5"/>
        <v>675648</v>
      </c>
      <c r="O13" s="55">
        <f t="shared" si="6"/>
        <v>2231650</v>
      </c>
    </row>
    <row r="14" spans="1:15" ht="18.75" customHeight="1">
      <c r="A14" s="532"/>
      <c r="B14" s="498" t="s">
        <v>16</v>
      </c>
      <c r="C14" s="52">
        <v>1466349</v>
      </c>
      <c r="D14" s="61">
        <v>57423</v>
      </c>
      <c r="E14" s="388">
        <f t="shared" si="0"/>
        <v>1523772</v>
      </c>
      <c r="F14" s="52">
        <v>309791</v>
      </c>
      <c r="G14" s="50">
        <v>306682</v>
      </c>
      <c r="H14" s="56">
        <f t="shared" si="1"/>
        <v>616473</v>
      </c>
      <c r="I14" s="59">
        <v>2443</v>
      </c>
      <c r="J14" s="58">
        <v>2361</v>
      </c>
      <c r="K14" s="57">
        <f t="shared" si="2"/>
        <v>4804</v>
      </c>
      <c r="L14" s="364">
        <f t="shared" si="3"/>
        <v>312234</v>
      </c>
      <c r="M14" s="410">
        <f t="shared" si="4"/>
        <v>309043</v>
      </c>
      <c r="N14" s="424">
        <f t="shared" si="5"/>
        <v>621277</v>
      </c>
      <c r="O14" s="55">
        <f t="shared" si="6"/>
        <v>2145049</v>
      </c>
    </row>
    <row r="15" spans="1:15" s="65" customFormat="1" ht="18.75" customHeight="1">
      <c r="A15" s="532"/>
      <c r="B15" s="498" t="s">
        <v>15</v>
      </c>
      <c r="C15" s="52">
        <v>1576038</v>
      </c>
      <c r="D15" s="61">
        <v>66434</v>
      </c>
      <c r="E15" s="388">
        <f t="shared" si="0"/>
        <v>1642472</v>
      </c>
      <c r="F15" s="52">
        <v>335245</v>
      </c>
      <c r="G15" s="50">
        <v>322191</v>
      </c>
      <c r="H15" s="56">
        <f t="shared" si="1"/>
        <v>657436</v>
      </c>
      <c r="I15" s="59">
        <v>3857</v>
      </c>
      <c r="J15" s="58">
        <v>3939</v>
      </c>
      <c r="K15" s="57">
        <f t="shared" si="2"/>
        <v>7796</v>
      </c>
      <c r="L15" s="364">
        <f t="shared" si="3"/>
        <v>339102</v>
      </c>
      <c r="M15" s="410">
        <f t="shared" si="4"/>
        <v>326130</v>
      </c>
      <c r="N15" s="424">
        <f t="shared" si="5"/>
        <v>665232</v>
      </c>
      <c r="O15" s="55">
        <f t="shared" si="6"/>
        <v>2307704</v>
      </c>
    </row>
    <row r="16" spans="1:15" s="384" customFormat="1" ht="18.75" customHeight="1">
      <c r="A16" s="532"/>
      <c r="B16" s="499" t="s">
        <v>14</v>
      </c>
      <c r="C16" s="52">
        <v>1630018</v>
      </c>
      <c r="D16" s="61">
        <v>62931</v>
      </c>
      <c r="E16" s="388">
        <f t="shared" si="0"/>
        <v>1692949</v>
      </c>
      <c r="F16" s="52">
        <v>402021</v>
      </c>
      <c r="G16" s="50">
        <v>372544</v>
      </c>
      <c r="H16" s="56">
        <f t="shared" si="1"/>
        <v>774565</v>
      </c>
      <c r="I16" s="59">
        <v>4787</v>
      </c>
      <c r="J16" s="58">
        <v>4438</v>
      </c>
      <c r="K16" s="57">
        <f t="shared" si="2"/>
        <v>9225</v>
      </c>
      <c r="L16" s="364">
        <f t="shared" si="3"/>
        <v>406808</v>
      </c>
      <c r="M16" s="410">
        <f t="shared" si="4"/>
        <v>376982</v>
      </c>
      <c r="N16" s="424">
        <f t="shared" si="5"/>
        <v>783790</v>
      </c>
      <c r="O16" s="55">
        <f t="shared" si="6"/>
        <v>2476739</v>
      </c>
    </row>
    <row r="17" spans="1:15" s="397" customFormat="1" ht="18.75" customHeight="1">
      <c r="A17" s="532"/>
      <c r="B17" s="498" t="s">
        <v>13</v>
      </c>
      <c r="C17" s="52">
        <v>1728515</v>
      </c>
      <c r="D17" s="61">
        <v>64313</v>
      </c>
      <c r="E17" s="388">
        <f t="shared" si="0"/>
        <v>1792828</v>
      </c>
      <c r="F17" s="52">
        <v>391490</v>
      </c>
      <c r="G17" s="50">
        <v>442951</v>
      </c>
      <c r="H17" s="56">
        <f t="shared" si="1"/>
        <v>834441</v>
      </c>
      <c r="I17" s="59">
        <v>4345</v>
      </c>
      <c r="J17" s="58">
        <v>4904</v>
      </c>
      <c r="K17" s="57">
        <f t="shared" si="2"/>
        <v>9249</v>
      </c>
      <c r="L17" s="364">
        <f t="shared" si="3"/>
        <v>395835</v>
      </c>
      <c r="M17" s="410">
        <f t="shared" si="4"/>
        <v>447855</v>
      </c>
      <c r="N17" s="424">
        <f t="shared" si="5"/>
        <v>843690</v>
      </c>
      <c r="O17" s="55">
        <f t="shared" si="6"/>
        <v>2636518</v>
      </c>
    </row>
    <row r="18" spans="1:15" s="408" customFormat="1" ht="18.75" customHeight="1">
      <c r="A18" s="532"/>
      <c r="B18" s="498" t="s">
        <v>12</v>
      </c>
      <c r="C18" s="52">
        <v>1675921</v>
      </c>
      <c r="D18" s="61">
        <v>65231</v>
      </c>
      <c r="E18" s="388">
        <f t="shared" si="0"/>
        <v>1741152</v>
      </c>
      <c r="F18" s="52">
        <v>416766</v>
      </c>
      <c r="G18" s="50">
        <v>397900</v>
      </c>
      <c r="H18" s="56">
        <f t="shared" si="1"/>
        <v>814666</v>
      </c>
      <c r="I18" s="59">
        <v>3326</v>
      </c>
      <c r="J18" s="58">
        <v>3573</v>
      </c>
      <c r="K18" s="57">
        <f t="shared" si="2"/>
        <v>6899</v>
      </c>
      <c r="L18" s="364">
        <f t="shared" si="3"/>
        <v>420092</v>
      </c>
      <c r="M18" s="410">
        <f t="shared" si="4"/>
        <v>401473</v>
      </c>
      <c r="N18" s="424">
        <f t="shared" si="5"/>
        <v>821565</v>
      </c>
      <c r="O18" s="55">
        <f t="shared" si="6"/>
        <v>2562717</v>
      </c>
    </row>
    <row r="19" spans="1:15" ht="18.75" customHeight="1">
      <c r="A19" s="532"/>
      <c r="B19" s="498" t="s">
        <v>11</v>
      </c>
      <c r="C19" s="52">
        <v>1549788</v>
      </c>
      <c r="D19" s="61">
        <v>65811</v>
      </c>
      <c r="E19" s="388">
        <f t="shared" si="0"/>
        <v>1615599</v>
      </c>
      <c r="F19" s="52">
        <v>364167</v>
      </c>
      <c r="G19" s="50">
        <v>335315</v>
      </c>
      <c r="H19" s="56">
        <f t="shared" si="1"/>
        <v>699482</v>
      </c>
      <c r="I19" s="59">
        <v>3643</v>
      </c>
      <c r="J19" s="58">
        <v>3215</v>
      </c>
      <c r="K19" s="57">
        <f t="shared" si="2"/>
        <v>6858</v>
      </c>
      <c r="L19" s="364">
        <f t="shared" si="3"/>
        <v>367810</v>
      </c>
      <c r="M19" s="410">
        <f t="shared" si="4"/>
        <v>338530</v>
      </c>
      <c r="N19" s="424">
        <f t="shared" si="5"/>
        <v>706340</v>
      </c>
      <c r="O19" s="55">
        <f t="shared" si="6"/>
        <v>2321939</v>
      </c>
    </row>
    <row r="20" spans="1:15" s="417" customFormat="1" ht="18.75" customHeight="1">
      <c r="A20" s="532"/>
      <c r="B20" s="498" t="s">
        <v>10</v>
      </c>
      <c r="C20" s="52">
        <v>1647763</v>
      </c>
      <c r="D20" s="61">
        <v>77775</v>
      </c>
      <c r="E20" s="388">
        <f t="shared" si="0"/>
        <v>1725538</v>
      </c>
      <c r="F20" s="52">
        <v>371634</v>
      </c>
      <c r="G20" s="50">
        <v>380941</v>
      </c>
      <c r="H20" s="56">
        <f t="shared" si="1"/>
        <v>752575</v>
      </c>
      <c r="I20" s="59">
        <v>4322</v>
      </c>
      <c r="J20" s="58">
        <v>4009</v>
      </c>
      <c r="K20" s="57">
        <f t="shared" si="2"/>
        <v>8331</v>
      </c>
      <c r="L20" s="364">
        <f t="shared" si="3"/>
        <v>375956</v>
      </c>
      <c r="M20" s="410">
        <f t="shared" si="4"/>
        <v>384950</v>
      </c>
      <c r="N20" s="424">
        <f t="shared" si="5"/>
        <v>760906</v>
      </c>
      <c r="O20" s="55">
        <f t="shared" si="6"/>
        <v>2486444</v>
      </c>
    </row>
    <row r="21" spans="1:15" s="54" customFormat="1" ht="18.75" customHeight="1">
      <c r="A21" s="532"/>
      <c r="B21" s="498" t="s">
        <v>9</v>
      </c>
      <c r="C21" s="52">
        <v>1633959</v>
      </c>
      <c r="D21" s="61">
        <v>75955</v>
      </c>
      <c r="E21" s="388">
        <f t="shared" si="0"/>
        <v>1709914</v>
      </c>
      <c r="F21" s="52">
        <v>372844</v>
      </c>
      <c r="G21" s="50">
        <v>384287</v>
      </c>
      <c r="H21" s="56">
        <f t="shared" si="1"/>
        <v>757131</v>
      </c>
      <c r="I21" s="59">
        <v>4034</v>
      </c>
      <c r="J21" s="58">
        <v>4178</v>
      </c>
      <c r="K21" s="57">
        <f t="shared" si="2"/>
        <v>8212</v>
      </c>
      <c r="L21" s="364">
        <f t="shared" si="3"/>
        <v>376878</v>
      </c>
      <c r="M21" s="410">
        <f t="shared" si="4"/>
        <v>388465</v>
      </c>
      <c r="N21" s="424">
        <f t="shared" si="5"/>
        <v>765343</v>
      </c>
      <c r="O21" s="55">
        <f t="shared" si="6"/>
        <v>2475257</v>
      </c>
    </row>
    <row r="22" spans="1:15" ht="18.75" customHeight="1" thickBot="1">
      <c r="A22" s="533"/>
      <c r="B22" s="498" t="s">
        <v>8</v>
      </c>
      <c r="C22" s="52">
        <v>1663323</v>
      </c>
      <c r="D22" s="61">
        <v>78671</v>
      </c>
      <c r="E22" s="388">
        <f t="shared" si="0"/>
        <v>1741994</v>
      </c>
      <c r="F22" s="52">
        <v>407324</v>
      </c>
      <c r="G22" s="50">
        <v>447224</v>
      </c>
      <c r="H22" s="56">
        <f t="shared" si="1"/>
        <v>854548</v>
      </c>
      <c r="I22" s="59">
        <v>5576</v>
      </c>
      <c r="J22" s="58">
        <v>4506</v>
      </c>
      <c r="K22" s="57">
        <f t="shared" si="2"/>
        <v>10082</v>
      </c>
      <c r="L22" s="364">
        <f t="shared" si="3"/>
        <v>412900</v>
      </c>
      <c r="M22" s="410">
        <f t="shared" si="4"/>
        <v>451730</v>
      </c>
      <c r="N22" s="424">
        <f t="shared" si="5"/>
        <v>864630</v>
      </c>
      <c r="O22" s="55">
        <f t="shared" si="6"/>
        <v>2606624</v>
      </c>
    </row>
    <row r="23" spans="1:15" ht="3.75" customHeight="1">
      <c r="A23" s="64"/>
      <c r="B23" s="500"/>
      <c r="C23" s="63"/>
      <c r="D23" s="62"/>
      <c r="E23" s="389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411">
        <f t="shared" si="4"/>
        <v>0</v>
      </c>
      <c r="N23" s="425">
        <f t="shared" si="5"/>
        <v>0</v>
      </c>
      <c r="O23" s="36">
        <f t="shared" si="6"/>
        <v>0</v>
      </c>
    </row>
    <row r="24" spans="1:15" ht="19.5" customHeight="1">
      <c r="A24" s="519">
        <v>2014</v>
      </c>
      <c r="B24" s="501" t="s">
        <v>7</v>
      </c>
      <c r="C24" s="52">
        <v>1599593</v>
      </c>
      <c r="D24" s="61">
        <v>71544</v>
      </c>
      <c r="E24" s="388">
        <f t="shared" si="0"/>
        <v>1671137</v>
      </c>
      <c r="F24" s="60">
        <v>427044</v>
      </c>
      <c r="G24" s="50">
        <v>426759</v>
      </c>
      <c r="H24" s="56">
        <f aca="true" t="shared" si="7" ref="H24:H29">G24+F24</f>
        <v>853803</v>
      </c>
      <c r="I24" s="59">
        <v>4765</v>
      </c>
      <c r="J24" s="58">
        <v>4960</v>
      </c>
      <c r="K24" s="57">
        <f aca="true" t="shared" si="8" ref="K24:K29">J24+I24</f>
        <v>9725</v>
      </c>
      <c r="L24" s="364">
        <f t="shared" si="3"/>
        <v>431809</v>
      </c>
      <c r="M24" s="410">
        <f t="shared" si="4"/>
        <v>431719</v>
      </c>
      <c r="N24" s="424">
        <f t="shared" si="5"/>
        <v>863528</v>
      </c>
      <c r="O24" s="55">
        <f t="shared" si="6"/>
        <v>2534665</v>
      </c>
    </row>
    <row r="25" spans="1:15" ht="19.5" customHeight="1">
      <c r="A25" s="519"/>
      <c r="B25" s="501" t="s">
        <v>6</v>
      </c>
      <c r="C25" s="52">
        <v>1429187</v>
      </c>
      <c r="D25" s="61">
        <v>67740</v>
      </c>
      <c r="E25" s="388">
        <f aca="true" t="shared" si="9" ref="E25:E31">D25+C25</f>
        <v>1496927</v>
      </c>
      <c r="F25" s="60">
        <v>328054</v>
      </c>
      <c r="G25" s="50">
        <v>313667</v>
      </c>
      <c r="H25" s="56">
        <f t="shared" si="7"/>
        <v>641721</v>
      </c>
      <c r="I25" s="59">
        <v>3461</v>
      </c>
      <c r="J25" s="58">
        <v>3279</v>
      </c>
      <c r="K25" s="57">
        <f t="shared" si="8"/>
        <v>6740</v>
      </c>
      <c r="L25" s="364">
        <f aca="true" t="shared" si="10" ref="L25:N27">I25+F25</f>
        <v>331515</v>
      </c>
      <c r="M25" s="410">
        <f t="shared" si="10"/>
        <v>316946</v>
      </c>
      <c r="N25" s="424">
        <f t="shared" si="10"/>
        <v>648461</v>
      </c>
      <c r="O25" s="55">
        <f aca="true" t="shared" si="11" ref="O25:O31">N25+E25</f>
        <v>2145388</v>
      </c>
    </row>
    <row r="26" spans="1:15" ht="19.5" customHeight="1">
      <c r="A26" s="519"/>
      <c r="B26" s="501" t="s">
        <v>5</v>
      </c>
      <c r="C26" s="52">
        <v>1582859</v>
      </c>
      <c r="D26" s="61">
        <v>67756</v>
      </c>
      <c r="E26" s="388">
        <f t="shared" si="9"/>
        <v>1650615</v>
      </c>
      <c r="F26" s="60">
        <v>375041</v>
      </c>
      <c r="G26" s="50">
        <v>344515</v>
      </c>
      <c r="H26" s="56">
        <f t="shared" si="7"/>
        <v>719556</v>
      </c>
      <c r="I26" s="59">
        <v>5138</v>
      </c>
      <c r="J26" s="58">
        <v>2780</v>
      </c>
      <c r="K26" s="57">
        <f t="shared" si="8"/>
        <v>7918</v>
      </c>
      <c r="L26" s="364">
        <f t="shared" si="10"/>
        <v>380179</v>
      </c>
      <c r="M26" s="410">
        <f t="shared" si="10"/>
        <v>347295</v>
      </c>
      <c r="N26" s="424">
        <f t="shared" si="10"/>
        <v>727474</v>
      </c>
      <c r="O26" s="55">
        <f t="shared" si="11"/>
        <v>2378089</v>
      </c>
    </row>
    <row r="27" spans="1:15" ht="19.5" customHeight="1">
      <c r="A27" s="519"/>
      <c r="B27" s="501" t="s">
        <v>16</v>
      </c>
      <c r="C27" s="52">
        <v>1568176</v>
      </c>
      <c r="D27" s="61">
        <v>69583</v>
      </c>
      <c r="E27" s="388">
        <f t="shared" si="9"/>
        <v>1637759</v>
      </c>
      <c r="F27" s="60">
        <v>378041</v>
      </c>
      <c r="G27" s="50">
        <v>351944</v>
      </c>
      <c r="H27" s="56">
        <f t="shared" si="7"/>
        <v>729985</v>
      </c>
      <c r="I27" s="59">
        <v>4320</v>
      </c>
      <c r="J27" s="58">
        <v>4222</v>
      </c>
      <c r="K27" s="57">
        <f t="shared" si="8"/>
        <v>8542</v>
      </c>
      <c r="L27" s="364">
        <f t="shared" si="10"/>
        <v>382361</v>
      </c>
      <c r="M27" s="410">
        <f t="shared" si="10"/>
        <v>356166</v>
      </c>
      <c r="N27" s="424">
        <f t="shared" si="10"/>
        <v>738527</v>
      </c>
      <c r="O27" s="55">
        <f t="shared" si="11"/>
        <v>2376286</v>
      </c>
    </row>
    <row r="28" spans="1:15" ht="19.5" customHeight="1">
      <c r="A28" s="519"/>
      <c r="B28" s="501" t="s">
        <v>149</v>
      </c>
      <c r="C28" s="52">
        <v>1603533</v>
      </c>
      <c r="D28" s="61">
        <v>70357</v>
      </c>
      <c r="E28" s="388">
        <f t="shared" si="9"/>
        <v>1673890</v>
      </c>
      <c r="F28" s="60">
        <v>373938</v>
      </c>
      <c r="G28" s="50">
        <v>362149</v>
      </c>
      <c r="H28" s="56">
        <f t="shared" si="7"/>
        <v>736087</v>
      </c>
      <c r="I28" s="59">
        <v>2376</v>
      </c>
      <c r="J28" s="58">
        <v>2507</v>
      </c>
      <c r="K28" s="57">
        <f t="shared" si="8"/>
        <v>4883</v>
      </c>
      <c r="L28" s="364">
        <f aca="true" t="shared" si="12" ref="L28:N29">I28+F28</f>
        <v>376314</v>
      </c>
      <c r="M28" s="410">
        <f t="shared" si="12"/>
        <v>364656</v>
      </c>
      <c r="N28" s="424">
        <f t="shared" si="12"/>
        <v>740970</v>
      </c>
      <c r="O28" s="55">
        <f t="shared" si="11"/>
        <v>2414860</v>
      </c>
    </row>
    <row r="29" spans="1:15" ht="19.5" customHeight="1">
      <c r="A29" s="519"/>
      <c r="B29" s="501" t="s">
        <v>14</v>
      </c>
      <c r="C29" s="52">
        <v>1625690</v>
      </c>
      <c r="D29" s="61">
        <v>73481</v>
      </c>
      <c r="E29" s="388">
        <f t="shared" si="9"/>
        <v>1699171</v>
      </c>
      <c r="F29" s="60">
        <v>438450</v>
      </c>
      <c r="G29" s="50">
        <v>403645</v>
      </c>
      <c r="H29" s="56">
        <f t="shared" si="7"/>
        <v>842095</v>
      </c>
      <c r="I29" s="59">
        <v>4788</v>
      </c>
      <c r="J29" s="58">
        <v>3873</v>
      </c>
      <c r="K29" s="57">
        <f t="shared" si="8"/>
        <v>8661</v>
      </c>
      <c r="L29" s="364">
        <f t="shared" si="12"/>
        <v>443238</v>
      </c>
      <c r="M29" s="410">
        <f t="shared" si="12"/>
        <v>407518</v>
      </c>
      <c r="N29" s="424">
        <f t="shared" si="12"/>
        <v>850756</v>
      </c>
      <c r="O29" s="55">
        <f t="shared" si="11"/>
        <v>2549927</v>
      </c>
    </row>
    <row r="30" spans="1:15" ht="19.5" customHeight="1">
      <c r="A30" s="502"/>
      <c r="B30" s="501" t="s">
        <v>13</v>
      </c>
      <c r="C30" s="52">
        <v>1758439</v>
      </c>
      <c r="D30" s="61">
        <v>82715</v>
      </c>
      <c r="E30" s="388">
        <f t="shared" si="9"/>
        <v>1841154</v>
      </c>
      <c r="F30" s="60">
        <v>426675</v>
      </c>
      <c r="G30" s="50">
        <v>488006</v>
      </c>
      <c r="H30" s="56">
        <f>G30+F30</f>
        <v>914681</v>
      </c>
      <c r="I30" s="59">
        <v>2473</v>
      </c>
      <c r="J30" s="58">
        <v>3583</v>
      </c>
      <c r="K30" s="57">
        <f>J30+I30</f>
        <v>6056</v>
      </c>
      <c r="L30" s="364">
        <f aca="true" t="shared" si="13" ref="L30:N31">I30+F30</f>
        <v>429148</v>
      </c>
      <c r="M30" s="410">
        <f t="shared" si="13"/>
        <v>491589</v>
      </c>
      <c r="N30" s="424">
        <f t="shared" si="13"/>
        <v>920737</v>
      </c>
      <c r="O30" s="55">
        <f t="shared" si="11"/>
        <v>2761891</v>
      </c>
    </row>
    <row r="31" spans="1:15" ht="19.5" customHeight="1" thickBot="1">
      <c r="A31" s="502"/>
      <c r="B31" s="501" t="s">
        <v>12</v>
      </c>
      <c r="C31" s="52">
        <v>1737123</v>
      </c>
      <c r="D31" s="61">
        <v>79709</v>
      </c>
      <c r="E31" s="388">
        <f t="shared" si="9"/>
        <v>1816832</v>
      </c>
      <c r="F31" s="60">
        <v>486558</v>
      </c>
      <c r="G31" s="50">
        <v>456240</v>
      </c>
      <c r="H31" s="56">
        <f>G31+F31</f>
        <v>942798</v>
      </c>
      <c r="I31" s="59">
        <v>2805</v>
      </c>
      <c r="J31" s="58">
        <v>2709</v>
      </c>
      <c r="K31" s="57">
        <f>J31+I31</f>
        <v>5514</v>
      </c>
      <c r="L31" s="364">
        <f t="shared" si="13"/>
        <v>489363</v>
      </c>
      <c r="M31" s="410">
        <f t="shared" si="13"/>
        <v>458949</v>
      </c>
      <c r="N31" s="424">
        <f t="shared" si="13"/>
        <v>948312</v>
      </c>
      <c r="O31" s="55">
        <f t="shared" si="11"/>
        <v>2765144</v>
      </c>
    </row>
    <row r="32" spans="1:15" ht="18" customHeight="1">
      <c r="A32" s="53" t="s">
        <v>4</v>
      </c>
      <c r="B32" s="41"/>
      <c r="C32" s="40"/>
      <c r="D32" s="39"/>
      <c r="E32" s="390"/>
      <c r="F32" s="40"/>
      <c r="G32" s="39"/>
      <c r="H32" s="38"/>
      <c r="I32" s="40"/>
      <c r="J32" s="39"/>
      <c r="K32" s="38"/>
      <c r="L32" s="85"/>
      <c r="M32" s="411"/>
      <c r="N32" s="425"/>
      <c r="O32" s="36"/>
    </row>
    <row r="33" spans="1:15" ht="18" customHeight="1">
      <c r="A33" s="35" t="s">
        <v>151</v>
      </c>
      <c r="B33" s="48"/>
      <c r="C33" s="52">
        <f>SUM(C11:C18)</f>
        <v>12429161</v>
      </c>
      <c r="D33" s="50">
        <f aca="true" t="shared" si="14" ref="D33:O33">SUM(D11:D18)</f>
        <v>532230</v>
      </c>
      <c r="E33" s="391">
        <f t="shared" si="14"/>
        <v>12961391</v>
      </c>
      <c r="F33" s="52">
        <f t="shared" si="14"/>
        <v>2900767</v>
      </c>
      <c r="G33" s="50">
        <f t="shared" si="14"/>
        <v>2819548</v>
      </c>
      <c r="H33" s="51">
        <f t="shared" si="14"/>
        <v>5720315</v>
      </c>
      <c r="I33" s="52">
        <f t="shared" si="14"/>
        <v>32951</v>
      </c>
      <c r="J33" s="50">
        <f t="shared" si="14"/>
        <v>33960</v>
      </c>
      <c r="K33" s="51">
        <f t="shared" si="14"/>
        <v>66911</v>
      </c>
      <c r="L33" s="52">
        <f t="shared" si="14"/>
        <v>2933718</v>
      </c>
      <c r="M33" s="412">
        <f t="shared" si="14"/>
        <v>2853508</v>
      </c>
      <c r="N33" s="426">
        <f t="shared" si="14"/>
        <v>5787226</v>
      </c>
      <c r="O33" s="49">
        <f t="shared" si="14"/>
        <v>18748617</v>
      </c>
    </row>
    <row r="34" spans="1:15" ht="18" customHeight="1" thickBot="1">
      <c r="A34" s="35" t="s">
        <v>152</v>
      </c>
      <c r="B34" s="48"/>
      <c r="C34" s="47">
        <f>SUM(C24:C31)</f>
        <v>12904600</v>
      </c>
      <c r="D34" s="44">
        <f aca="true" t="shared" si="15" ref="D34:O34">SUM(D24:D31)</f>
        <v>582885</v>
      </c>
      <c r="E34" s="392">
        <f t="shared" si="15"/>
        <v>13487485</v>
      </c>
      <c r="F34" s="46">
        <f t="shared" si="15"/>
        <v>3233801</v>
      </c>
      <c r="G34" s="44">
        <f t="shared" si="15"/>
        <v>3146925</v>
      </c>
      <c r="H34" s="45">
        <f t="shared" si="15"/>
        <v>6380726</v>
      </c>
      <c r="I34" s="46">
        <f t="shared" si="15"/>
        <v>30126</v>
      </c>
      <c r="J34" s="44">
        <f t="shared" si="15"/>
        <v>27913</v>
      </c>
      <c r="K34" s="45">
        <f t="shared" si="15"/>
        <v>58039</v>
      </c>
      <c r="L34" s="46">
        <f t="shared" si="15"/>
        <v>3263927</v>
      </c>
      <c r="M34" s="413">
        <f t="shared" si="15"/>
        <v>3174838</v>
      </c>
      <c r="N34" s="427">
        <f t="shared" si="15"/>
        <v>6438765</v>
      </c>
      <c r="O34" s="43">
        <f t="shared" si="15"/>
        <v>19926250</v>
      </c>
    </row>
    <row r="35" spans="1:15" ht="17.25" customHeight="1">
      <c r="A35" s="42" t="s">
        <v>3</v>
      </c>
      <c r="B35" s="41"/>
      <c r="C35" s="40"/>
      <c r="D35" s="39"/>
      <c r="E35" s="393"/>
      <c r="F35" s="40"/>
      <c r="G35" s="39"/>
      <c r="H35" s="37"/>
      <c r="I35" s="40"/>
      <c r="J35" s="39"/>
      <c r="K35" s="38"/>
      <c r="L35" s="85"/>
      <c r="M35" s="411"/>
      <c r="N35" s="428"/>
      <c r="O35" s="36"/>
    </row>
    <row r="36" spans="1:15" ht="17.25" customHeight="1">
      <c r="A36" s="35" t="s">
        <v>153</v>
      </c>
      <c r="B36" s="34"/>
      <c r="C36" s="451">
        <f>(C31/C18-1)*100</f>
        <v>3.651842777792025</v>
      </c>
      <c r="D36" s="452">
        <f aca="true" t="shared" si="16" ref="D36:O36">(D31/D18-1)*100</f>
        <v>22.19496864987507</v>
      </c>
      <c r="E36" s="453">
        <f t="shared" si="16"/>
        <v>4.346547573101023</v>
      </c>
      <c r="F36" s="451">
        <f t="shared" si="16"/>
        <v>16.746087732684533</v>
      </c>
      <c r="G36" s="454">
        <f t="shared" si="16"/>
        <v>14.661975370696156</v>
      </c>
      <c r="H36" s="455">
        <f t="shared" si="16"/>
        <v>15.72816344366894</v>
      </c>
      <c r="I36" s="456">
        <f t="shared" si="16"/>
        <v>-15.664461815995189</v>
      </c>
      <c r="J36" s="452">
        <f t="shared" si="16"/>
        <v>-24.18136020151134</v>
      </c>
      <c r="K36" s="457">
        <f t="shared" si="16"/>
        <v>-20.075373242498916</v>
      </c>
      <c r="L36" s="456">
        <f t="shared" si="16"/>
        <v>16.489483256048665</v>
      </c>
      <c r="M36" s="458">
        <f t="shared" si="16"/>
        <v>14.316280297803342</v>
      </c>
      <c r="N36" s="459">
        <f t="shared" si="16"/>
        <v>15.42750725749027</v>
      </c>
      <c r="O36" s="460">
        <f t="shared" si="16"/>
        <v>7.898921340124554</v>
      </c>
    </row>
    <row r="37" spans="1:15" ht="7.5" customHeight="1" thickBot="1">
      <c r="A37" s="33"/>
      <c r="B37" s="32"/>
      <c r="C37" s="31"/>
      <c r="D37" s="30"/>
      <c r="E37" s="394"/>
      <c r="F37" s="29"/>
      <c r="G37" s="27"/>
      <c r="H37" s="26"/>
      <c r="I37" s="29"/>
      <c r="J37" s="27"/>
      <c r="K37" s="28"/>
      <c r="L37" s="29"/>
      <c r="M37" s="414"/>
      <c r="N37" s="429"/>
      <c r="O37" s="25"/>
    </row>
    <row r="38" spans="1:15" ht="17.25" customHeight="1">
      <c r="A38" s="24" t="s">
        <v>2</v>
      </c>
      <c r="B38" s="23"/>
      <c r="C38" s="22"/>
      <c r="D38" s="21"/>
      <c r="E38" s="395"/>
      <c r="F38" s="20"/>
      <c r="G38" s="18"/>
      <c r="H38" s="17"/>
      <c r="I38" s="20"/>
      <c r="J38" s="18"/>
      <c r="K38" s="19"/>
      <c r="L38" s="20"/>
      <c r="M38" s="415"/>
      <c r="N38" s="430"/>
      <c r="O38" s="16"/>
    </row>
    <row r="39" spans="1:15" ht="17.25" customHeight="1" thickBot="1">
      <c r="A39" s="439" t="s">
        <v>154</v>
      </c>
      <c r="B39" s="15"/>
      <c r="C39" s="14">
        <f aca="true" t="shared" si="17" ref="C39:O39">(C34/C33-1)*100</f>
        <v>3.82518980967419</v>
      </c>
      <c r="D39" s="10">
        <f t="shared" si="17"/>
        <v>9.517501831914776</v>
      </c>
      <c r="E39" s="396">
        <f t="shared" si="17"/>
        <v>4.058931637815721</v>
      </c>
      <c r="F39" s="14">
        <f t="shared" si="17"/>
        <v>11.480894535824483</v>
      </c>
      <c r="G39" s="13">
        <f t="shared" si="17"/>
        <v>11.610974524994777</v>
      </c>
      <c r="H39" s="9">
        <f t="shared" si="17"/>
        <v>11.545011070194565</v>
      </c>
      <c r="I39" s="12">
        <f t="shared" si="17"/>
        <v>-8.573336165821976</v>
      </c>
      <c r="J39" s="10">
        <f t="shared" si="17"/>
        <v>-17.806242638398118</v>
      </c>
      <c r="K39" s="11">
        <f t="shared" si="17"/>
        <v>-13.259404283301702</v>
      </c>
      <c r="L39" s="12">
        <f t="shared" si="17"/>
        <v>11.255648975123034</v>
      </c>
      <c r="M39" s="416">
        <f t="shared" si="17"/>
        <v>11.260876086557325</v>
      </c>
      <c r="N39" s="431">
        <f t="shared" si="17"/>
        <v>11.25822630738802</v>
      </c>
      <c r="O39" s="8">
        <f t="shared" si="17"/>
        <v>6.281172632626708</v>
      </c>
    </row>
    <row r="40" spans="1:14" s="5" customFormat="1" ht="17.25" customHeight="1" thickTop="1">
      <c r="A40" s="84" t="s">
        <v>1</v>
      </c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="5" customFormat="1" ht="13.5" customHeight="1">
      <c r="A41" s="84" t="s">
        <v>0</v>
      </c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65522" ht="14.25">
      <c r="C65522" s="2" t="e">
        <f>((C65518/C65505)-1)*100</f>
        <v>#DIV/0!</v>
      </c>
    </row>
  </sheetData>
  <sheetProtection/>
  <mergeCells count="13">
    <mergeCell ref="F9:H9"/>
    <mergeCell ref="C9:C10"/>
    <mergeCell ref="D9:D10"/>
    <mergeCell ref="F7:N8"/>
    <mergeCell ref="I9:K9"/>
    <mergeCell ref="A24:A29"/>
    <mergeCell ref="N1:O1"/>
    <mergeCell ref="C7:E7"/>
    <mergeCell ref="O7:O10"/>
    <mergeCell ref="E9:E10"/>
    <mergeCell ref="A4:O5"/>
    <mergeCell ref="A11:A22"/>
    <mergeCell ref="A9:B9"/>
  </mergeCells>
  <conditionalFormatting sqref="A36:B36 P36:IV36 A39:B39 P39:IV39">
    <cfRule type="cellIs" priority="1" dxfId="93" operator="lessThan" stopIfTrue="1">
      <formula>0</formula>
    </cfRule>
  </conditionalFormatting>
  <conditionalFormatting sqref="C35:O39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2"/>
  <sheetViews>
    <sheetView showGridLines="0" zoomScale="88" zoomScaleNormal="88" zoomScalePageLayoutView="0" workbookViewId="0" topLeftCell="A1">
      <selection activeCell="N1" sqref="N1:O1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0.00390625" style="1" customWidth="1"/>
    <col min="16" max="16384" width="11.00390625" style="1" customWidth="1"/>
  </cols>
  <sheetData>
    <row r="1" spans="14:15" ht="22.5" customHeight="1">
      <c r="N1" s="520" t="s">
        <v>28</v>
      </c>
      <c r="O1" s="520"/>
    </row>
    <row r="2" ht="5.25" customHeight="1"/>
    <row r="3" ht="4.5" customHeight="1" thickBot="1"/>
    <row r="4" spans="1:15" ht="13.5" customHeight="1" thickTop="1">
      <c r="A4" s="526" t="s">
        <v>32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8"/>
    </row>
    <row r="5" spans="1:15" ht="12.75" customHeight="1">
      <c r="A5" s="529"/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1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16" t="s">
        <v>26</v>
      </c>
      <c r="D7" s="517"/>
      <c r="E7" s="518"/>
      <c r="F7" s="512" t="s">
        <v>25</v>
      </c>
      <c r="G7" s="513"/>
      <c r="H7" s="513"/>
      <c r="I7" s="513"/>
      <c r="J7" s="513"/>
      <c r="K7" s="513"/>
      <c r="L7" s="513"/>
      <c r="M7" s="513"/>
      <c r="N7" s="540"/>
      <c r="O7" s="521" t="s">
        <v>24</v>
      </c>
    </row>
    <row r="8" spans="1:15" ht="3.75" customHeight="1" thickBot="1">
      <c r="A8" s="78"/>
      <c r="B8" s="77"/>
      <c r="C8" s="76"/>
      <c r="D8" s="75"/>
      <c r="E8" s="74"/>
      <c r="F8" s="514"/>
      <c r="G8" s="515"/>
      <c r="H8" s="515"/>
      <c r="I8" s="515"/>
      <c r="J8" s="515"/>
      <c r="K8" s="515"/>
      <c r="L8" s="515"/>
      <c r="M8" s="515"/>
      <c r="N8" s="541"/>
      <c r="O8" s="522"/>
    </row>
    <row r="9" spans="1:15" ht="21.75" customHeight="1" thickBot="1" thickTop="1">
      <c r="A9" s="534" t="s">
        <v>23</v>
      </c>
      <c r="B9" s="535"/>
      <c r="C9" s="536" t="s">
        <v>22</v>
      </c>
      <c r="D9" s="538" t="s">
        <v>21</v>
      </c>
      <c r="E9" s="524" t="s">
        <v>17</v>
      </c>
      <c r="F9" s="516" t="s">
        <v>22</v>
      </c>
      <c r="G9" s="517"/>
      <c r="H9" s="517"/>
      <c r="I9" s="516" t="s">
        <v>21</v>
      </c>
      <c r="J9" s="517"/>
      <c r="K9" s="518"/>
      <c r="L9" s="87" t="s">
        <v>20</v>
      </c>
      <c r="M9" s="86"/>
      <c r="N9" s="86"/>
      <c r="O9" s="522"/>
    </row>
    <row r="10" spans="1:15" s="67" customFormat="1" ht="18.75" customHeight="1" thickBot="1">
      <c r="A10" s="73"/>
      <c r="B10" s="72"/>
      <c r="C10" s="537"/>
      <c r="D10" s="539"/>
      <c r="E10" s="525"/>
      <c r="F10" s="70" t="s">
        <v>31</v>
      </c>
      <c r="G10" s="69" t="s">
        <v>30</v>
      </c>
      <c r="H10" s="68" t="s">
        <v>17</v>
      </c>
      <c r="I10" s="70" t="s">
        <v>31</v>
      </c>
      <c r="J10" s="69" t="s">
        <v>30</v>
      </c>
      <c r="K10" s="71" t="s">
        <v>17</v>
      </c>
      <c r="L10" s="70" t="s">
        <v>31</v>
      </c>
      <c r="M10" s="409" t="s">
        <v>30</v>
      </c>
      <c r="N10" s="474" t="s">
        <v>17</v>
      </c>
      <c r="O10" s="523"/>
    </row>
    <row r="11" spans="1:15" s="65" customFormat="1" ht="18.75" customHeight="1" thickTop="1">
      <c r="A11" s="519">
        <v>2013</v>
      </c>
      <c r="B11" s="498" t="s">
        <v>7</v>
      </c>
      <c r="C11" s="442">
        <v>9804.539</v>
      </c>
      <c r="D11" s="443">
        <v>1154.3319999999992</v>
      </c>
      <c r="E11" s="387">
        <f aca="true" t="shared" si="0" ref="E11:E24">D11+C11</f>
        <v>10958.871</v>
      </c>
      <c r="F11" s="442">
        <v>27487.991</v>
      </c>
      <c r="G11" s="444">
        <v>15208.326999999997</v>
      </c>
      <c r="H11" s="445">
        <f aca="true" t="shared" si="1" ref="H11:H22">G11+F11</f>
        <v>42696.318</v>
      </c>
      <c r="I11" s="446">
        <v>3909.5429999999997</v>
      </c>
      <c r="J11" s="447">
        <v>1861.331</v>
      </c>
      <c r="K11" s="448">
        <f aca="true" t="shared" si="2" ref="K11:K22">J11+I11</f>
        <v>5770.874</v>
      </c>
      <c r="L11" s="449">
        <f aca="true" t="shared" si="3" ref="L11:N24">I11+F11</f>
        <v>31397.534</v>
      </c>
      <c r="M11" s="450">
        <f t="shared" si="3"/>
        <v>17069.657999999996</v>
      </c>
      <c r="N11" s="423">
        <f t="shared" si="3"/>
        <v>48467.191999999995</v>
      </c>
      <c r="O11" s="66">
        <f aca="true" t="shared" si="4" ref="O11:O24">N11+E11</f>
        <v>59426.062999999995</v>
      </c>
    </row>
    <row r="12" spans="1:15" ht="18.75" customHeight="1">
      <c r="A12" s="532"/>
      <c r="B12" s="498" t="s">
        <v>6</v>
      </c>
      <c r="C12" s="52">
        <v>9939.675999999998</v>
      </c>
      <c r="D12" s="61">
        <v>1289.9029999999982</v>
      </c>
      <c r="E12" s="388">
        <f t="shared" si="0"/>
        <v>11229.578999999996</v>
      </c>
      <c r="F12" s="52">
        <v>27857.914</v>
      </c>
      <c r="G12" s="50">
        <v>15050.063999999997</v>
      </c>
      <c r="H12" s="56">
        <f t="shared" si="1"/>
        <v>42907.977999999996</v>
      </c>
      <c r="I12" s="59">
        <v>3371.753</v>
      </c>
      <c r="J12" s="58">
        <v>2178.4819999999995</v>
      </c>
      <c r="K12" s="57">
        <f t="shared" si="2"/>
        <v>5550.235</v>
      </c>
      <c r="L12" s="364">
        <f t="shared" si="3"/>
        <v>31229.667</v>
      </c>
      <c r="M12" s="410">
        <f t="shared" si="3"/>
        <v>17228.545999999995</v>
      </c>
      <c r="N12" s="424">
        <f t="shared" si="3"/>
        <v>48458.212999999996</v>
      </c>
      <c r="O12" s="55">
        <f t="shared" si="4"/>
        <v>59687.791999999994</v>
      </c>
    </row>
    <row r="13" spans="1:15" ht="18.75" customHeight="1">
      <c r="A13" s="532"/>
      <c r="B13" s="498" t="s">
        <v>5</v>
      </c>
      <c r="C13" s="52">
        <v>10024.576999999981</v>
      </c>
      <c r="D13" s="61">
        <v>1081.1619999999996</v>
      </c>
      <c r="E13" s="388">
        <f t="shared" si="0"/>
        <v>11105.738999999981</v>
      </c>
      <c r="F13" s="52">
        <v>24785.476000000002</v>
      </c>
      <c r="G13" s="50">
        <v>15882.218</v>
      </c>
      <c r="H13" s="56">
        <f t="shared" si="1"/>
        <v>40667.694</v>
      </c>
      <c r="I13" s="364">
        <v>3305.784</v>
      </c>
      <c r="J13" s="58">
        <v>2031.0500000000002</v>
      </c>
      <c r="K13" s="57">
        <f t="shared" si="2"/>
        <v>5336.834000000001</v>
      </c>
      <c r="L13" s="364">
        <f t="shared" si="3"/>
        <v>28091.260000000002</v>
      </c>
      <c r="M13" s="410">
        <f t="shared" si="3"/>
        <v>17913.268</v>
      </c>
      <c r="N13" s="424">
        <f t="shared" si="3"/>
        <v>46004.528000000006</v>
      </c>
      <c r="O13" s="55">
        <f t="shared" si="4"/>
        <v>57110.266999999985</v>
      </c>
    </row>
    <row r="14" spans="1:15" ht="18.75" customHeight="1">
      <c r="A14" s="532"/>
      <c r="B14" s="498" t="s">
        <v>16</v>
      </c>
      <c r="C14" s="52">
        <v>10151.062999999995</v>
      </c>
      <c r="D14" s="61">
        <v>1176.3979999999992</v>
      </c>
      <c r="E14" s="388">
        <f t="shared" si="0"/>
        <v>11327.460999999994</v>
      </c>
      <c r="F14" s="52">
        <v>30237.053999999996</v>
      </c>
      <c r="G14" s="50">
        <v>15926.276000000002</v>
      </c>
      <c r="H14" s="56">
        <f t="shared" si="1"/>
        <v>46163.33</v>
      </c>
      <c r="I14" s="59">
        <v>1399.969</v>
      </c>
      <c r="J14" s="58">
        <v>1162.9289999999999</v>
      </c>
      <c r="K14" s="57">
        <f t="shared" si="2"/>
        <v>2562.898</v>
      </c>
      <c r="L14" s="364">
        <f t="shared" si="3"/>
        <v>31637.022999999997</v>
      </c>
      <c r="M14" s="410">
        <f t="shared" si="3"/>
        <v>17089.205</v>
      </c>
      <c r="N14" s="424">
        <f t="shared" si="3"/>
        <v>48726.228</v>
      </c>
      <c r="O14" s="55">
        <f t="shared" si="4"/>
        <v>60053.689</v>
      </c>
    </row>
    <row r="15" spans="1:15" s="65" customFormat="1" ht="18.75" customHeight="1">
      <c r="A15" s="532"/>
      <c r="B15" s="498" t="s">
        <v>15</v>
      </c>
      <c r="C15" s="52">
        <v>11758.83799999999</v>
      </c>
      <c r="D15" s="61">
        <v>1480.0359999999991</v>
      </c>
      <c r="E15" s="388">
        <f t="shared" si="0"/>
        <v>13238.873999999989</v>
      </c>
      <c r="F15" s="52">
        <v>28070.91800000001</v>
      </c>
      <c r="G15" s="50">
        <v>15180.267999999996</v>
      </c>
      <c r="H15" s="56">
        <f t="shared" si="1"/>
        <v>43251.186</v>
      </c>
      <c r="I15" s="59">
        <v>2740.196999999999</v>
      </c>
      <c r="J15" s="58">
        <v>1668.8619999999994</v>
      </c>
      <c r="K15" s="57">
        <f t="shared" si="2"/>
        <v>4409.058999999998</v>
      </c>
      <c r="L15" s="364">
        <f t="shared" si="3"/>
        <v>30811.11500000001</v>
      </c>
      <c r="M15" s="410">
        <f t="shared" si="3"/>
        <v>16849.129999999997</v>
      </c>
      <c r="N15" s="424">
        <f t="shared" si="3"/>
        <v>47660.245</v>
      </c>
      <c r="O15" s="55">
        <f t="shared" si="4"/>
        <v>60899.11899999999</v>
      </c>
    </row>
    <row r="16" spans="1:15" s="384" customFormat="1" ht="18.75" customHeight="1">
      <c r="A16" s="532"/>
      <c r="B16" s="499" t="s">
        <v>14</v>
      </c>
      <c r="C16" s="52">
        <v>11047.405000000008</v>
      </c>
      <c r="D16" s="61">
        <v>1416.4449999999972</v>
      </c>
      <c r="E16" s="388">
        <f t="shared" si="0"/>
        <v>12463.850000000006</v>
      </c>
      <c r="F16" s="52">
        <v>24475.492000000002</v>
      </c>
      <c r="G16" s="50">
        <v>15419.992999999997</v>
      </c>
      <c r="H16" s="56">
        <f t="shared" si="1"/>
        <v>39895.485</v>
      </c>
      <c r="I16" s="59">
        <v>2458.642</v>
      </c>
      <c r="J16" s="58">
        <v>1779.811</v>
      </c>
      <c r="K16" s="57">
        <f t="shared" si="2"/>
        <v>4238.4529999999995</v>
      </c>
      <c r="L16" s="364">
        <f t="shared" si="3"/>
        <v>26934.134000000002</v>
      </c>
      <c r="M16" s="410">
        <f t="shared" si="3"/>
        <v>17199.803999999996</v>
      </c>
      <c r="N16" s="424">
        <f t="shared" si="3"/>
        <v>44133.938</v>
      </c>
      <c r="O16" s="55">
        <f t="shared" si="4"/>
        <v>56597.78800000001</v>
      </c>
    </row>
    <row r="17" spans="1:15" s="397" customFormat="1" ht="18.75" customHeight="1">
      <c r="A17" s="532"/>
      <c r="B17" s="498" t="s">
        <v>13</v>
      </c>
      <c r="C17" s="52">
        <v>10698.71700000001</v>
      </c>
      <c r="D17" s="61">
        <v>1655.5049999999974</v>
      </c>
      <c r="E17" s="388">
        <f t="shared" si="0"/>
        <v>12354.222000000007</v>
      </c>
      <c r="F17" s="52">
        <v>21244.858999999993</v>
      </c>
      <c r="G17" s="50">
        <v>14210.873</v>
      </c>
      <c r="H17" s="56">
        <f t="shared" si="1"/>
        <v>35455.73199999999</v>
      </c>
      <c r="I17" s="59">
        <v>3232.8140000000003</v>
      </c>
      <c r="J17" s="58">
        <v>2288.415</v>
      </c>
      <c r="K17" s="57">
        <f t="shared" si="2"/>
        <v>5521.229</v>
      </c>
      <c r="L17" s="364">
        <f t="shared" si="3"/>
        <v>24477.672999999995</v>
      </c>
      <c r="M17" s="410">
        <f t="shared" si="3"/>
        <v>16499.288</v>
      </c>
      <c r="N17" s="424">
        <f t="shared" si="3"/>
        <v>40976.96099999999</v>
      </c>
      <c r="O17" s="55">
        <f t="shared" si="4"/>
        <v>53331.183</v>
      </c>
    </row>
    <row r="18" spans="1:15" s="408" customFormat="1" ht="18.75" customHeight="1">
      <c r="A18" s="532"/>
      <c r="B18" s="498" t="s">
        <v>12</v>
      </c>
      <c r="C18" s="52">
        <v>12226.77099999999</v>
      </c>
      <c r="D18" s="61">
        <v>1404.2679999999968</v>
      </c>
      <c r="E18" s="388">
        <f t="shared" si="0"/>
        <v>13631.038999999986</v>
      </c>
      <c r="F18" s="52">
        <v>23896.110999999997</v>
      </c>
      <c r="G18" s="50">
        <v>15074.584000000003</v>
      </c>
      <c r="H18" s="56">
        <f t="shared" si="1"/>
        <v>38970.695</v>
      </c>
      <c r="I18" s="59">
        <v>3508.2569999999996</v>
      </c>
      <c r="J18" s="58">
        <v>2625.5700000000006</v>
      </c>
      <c r="K18" s="57">
        <f t="shared" si="2"/>
        <v>6133.827</v>
      </c>
      <c r="L18" s="364">
        <f t="shared" si="3"/>
        <v>27404.367999999995</v>
      </c>
      <c r="M18" s="410">
        <f t="shared" si="3"/>
        <v>17700.154000000002</v>
      </c>
      <c r="N18" s="424">
        <f t="shared" si="3"/>
        <v>45104.522</v>
      </c>
      <c r="O18" s="55">
        <f t="shared" si="4"/>
        <v>58735.56099999999</v>
      </c>
    </row>
    <row r="19" spans="1:15" ht="18.75" customHeight="1">
      <c r="A19" s="532"/>
      <c r="B19" s="498" t="s">
        <v>11</v>
      </c>
      <c r="C19" s="52">
        <v>10965.478000000001</v>
      </c>
      <c r="D19" s="61">
        <v>1288.1589999999994</v>
      </c>
      <c r="E19" s="388">
        <f t="shared" si="0"/>
        <v>12253.637</v>
      </c>
      <c r="F19" s="52">
        <v>24812.34999999999</v>
      </c>
      <c r="G19" s="50">
        <v>15647.332000000002</v>
      </c>
      <c r="H19" s="56">
        <f t="shared" si="1"/>
        <v>40459.68199999999</v>
      </c>
      <c r="I19" s="59">
        <v>2924.3150000000005</v>
      </c>
      <c r="J19" s="58">
        <v>2255.831</v>
      </c>
      <c r="K19" s="57">
        <f t="shared" si="2"/>
        <v>5180.146000000001</v>
      </c>
      <c r="L19" s="364">
        <f t="shared" si="3"/>
        <v>27736.664999999994</v>
      </c>
      <c r="M19" s="410">
        <f t="shared" si="3"/>
        <v>17903.163</v>
      </c>
      <c r="N19" s="424">
        <f t="shared" si="3"/>
        <v>45639.827999999994</v>
      </c>
      <c r="O19" s="55">
        <f t="shared" si="4"/>
        <v>57893.465</v>
      </c>
    </row>
    <row r="20" spans="1:15" s="417" customFormat="1" ht="18.75" customHeight="1">
      <c r="A20" s="532"/>
      <c r="B20" s="498" t="s">
        <v>10</v>
      </c>
      <c r="C20" s="52">
        <v>11214.895999999999</v>
      </c>
      <c r="D20" s="61">
        <v>1349.9679999999996</v>
      </c>
      <c r="E20" s="388">
        <f t="shared" si="0"/>
        <v>12564.863999999998</v>
      </c>
      <c r="F20" s="52">
        <v>28305.326000000005</v>
      </c>
      <c r="G20" s="50">
        <v>17441.281000000003</v>
      </c>
      <c r="H20" s="56">
        <f t="shared" si="1"/>
        <v>45746.607</v>
      </c>
      <c r="I20" s="59">
        <v>3254.728</v>
      </c>
      <c r="J20" s="58">
        <v>2745.806</v>
      </c>
      <c r="K20" s="57">
        <f t="shared" si="2"/>
        <v>6000.534</v>
      </c>
      <c r="L20" s="364">
        <f t="shared" si="3"/>
        <v>31560.054000000004</v>
      </c>
      <c r="M20" s="410">
        <f t="shared" si="3"/>
        <v>20187.087000000003</v>
      </c>
      <c r="N20" s="424">
        <f t="shared" si="3"/>
        <v>51747.141</v>
      </c>
      <c r="O20" s="55">
        <f t="shared" si="4"/>
        <v>64312.005000000005</v>
      </c>
    </row>
    <row r="21" spans="1:15" s="54" customFormat="1" ht="18.75" customHeight="1">
      <c r="A21" s="532"/>
      <c r="B21" s="498" t="s">
        <v>9</v>
      </c>
      <c r="C21" s="52">
        <v>11443.944000000003</v>
      </c>
      <c r="D21" s="61">
        <v>1262.3880000000017</v>
      </c>
      <c r="E21" s="388">
        <f t="shared" si="0"/>
        <v>12706.332000000006</v>
      </c>
      <c r="F21" s="52">
        <v>26991.86800000001</v>
      </c>
      <c r="G21" s="50">
        <v>17825.604</v>
      </c>
      <c r="H21" s="56">
        <f t="shared" si="1"/>
        <v>44817.47200000001</v>
      </c>
      <c r="I21" s="59">
        <v>1308.256</v>
      </c>
      <c r="J21" s="58">
        <v>1965.8430000000003</v>
      </c>
      <c r="K21" s="57">
        <f t="shared" si="2"/>
        <v>3274.099</v>
      </c>
      <c r="L21" s="364">
        <f t="shared" si="3"/>
        <v>28300.12400000001</v>
      </c>
      <c r="M21" s="410">
        <f t="shared" si="3"/>
        <v>19791.447</v>
      </c>
      <c r="N21" s="424">
        <f t="shared" si="3"/>
        <v>48091.57100000001</v>
      </c>
      <c r="O21" s="55">
        <f t="shared" si="4"/>
        <v>60797.90300000002</v>
      </c>
    </row>
    <row r="22" spans="1:15" ht="18.75" customHeight="1" thickBot="1">
      <c r="A22" s="533"/>
      <c r="B22" s="498" t="s">
        <v>8</v>
      </c>
      <c r="C22" s="52">
        <v>11860.885000000007</v>
      </c>
      <c r="D22" s="61">
        <v>1465.5379999999982</v>
      </c>
      <c r="E22" s="388">
        <f t="shared" si="0"/>
        <v>13326.423000000006</v>
      </c>
      <c r="F22" s="52">
        <v>24410.23199999999</v>
      </c>
      <c r="G22" s="50">
        <v>18384.569000000003</v>
      </c>
      <c r="H22" s="56">
        <f t="shared" si="1"/>
        <v>42794.80099999999</v>
      </c>
      <c r="I22" s="59">
        <v>2283.229</v>
      </c>
      <c r="J22" s="58">
        <v>2226.266</v>
      </c>
      <c r="K22" s="57">
        <f t="shared" si="2"/>
        <v>4509.495</v>
      </c>
      <c r="L22" s="364">
        <f t="shared" si="3"/>
        <v>26693.46099999999</v>
      </c>
      <c r="M22" s="410">
        <f t="shared" si="3"/>
        <v>20610.835000000003</v>
      </c>
      <c r="N22" s="424">
        <f t="shared" si="3"/>
        <v>47304.295999999995</v>
      </c>
      <c r="O22" s="55">
        <f t="shared" si="4"/>
        <v>60630.719</v>
      </c>
    </row>
    <row r="23" spans="1:15" ht="3.75" customHeight="1">
      <c r="A23" s="64"/>
      <c r="B23" s="500"/>
      <c r="C23" s="63"/>
      <c r="D23" s="62"/>
      <c r="E23" s="389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411">
        <f t="shared" si="3"/>
        <v>0</v>
      </c>
      <c r="N23" s="425">
        <f t="shared" si="3"/>
        <v>0</v>
      </c>
      <c r="O23" s="36">
        <f t="shared" si="4"/>
        <v>0</v>
      </c>
    </row>
    <row r="24" spans="1:15" ht="19.5" customHeight="1">
      <c r="A24" s="519">
        <v>2014</v>
      </c>
      <c r="B24" s="501" t="s">
        <v>7</v>
      </c>
      <c r="C24" s="52">
        <v>10653.712</v>
      </c>
      <c r="D24" s="61">
        <v>1017.6409999999993</v>
      </c>
      <c r="E24" s="388">
        <f t="shared" si="0"/>
        <v>11671.353</v>
      </c>
      <c r="F24" s="60">
        <v>25908.55299999999</v>
      </c>
      <c r="G24" s="50">
        <v>12964.632999999996</v>
      </c>
      <c r="H24" s="56">
        <f aca="true" t="shared" si="5" ref="H24:H29">G24+F24</f>
        <v>38873.18599999999</v>
      </c>
      <c r="I24" s="59">
        <v>4100.289</v>
      </c>
      <c r="J24" s="58">
        <v>1868.2300000000005</v>
      </c>
      <c r="K24" s="57">
        <f aca="true" t="shared" si="6" ref="K24:K29">J24+I24</f>
        <v>5968.519</v>
      </c>
      <c r="L24" s="364">
        <f t="shared" si="3"/>
        <v>30008.84199999999</v>
      </c>
      <c r="M24" s="410">
        <f t="shared" si="3"/>
        <v>14832.862999999998</v>
      </c>
      <c r="N24" s="424">
        <f t="shared" si="3"/>
        <v>44841.70499999999</v>
      </c>
      <c r="O24" s="55">
        <f t="shared" si="4"/>
        <v>56513.05799999999</v>
      </c>
    </row>
    <row r="25" spans="1:15" ht="19.5" customHeight="1">
      <c r="A25" s="519"/>
      <c r="B25" s="501" t="s">
        <v>6</v>
      </c>
      <c r="C25" s="52">
        <v>10965.95799999999</v>
      </c>
      <c r="D25" s="61">
        <v>836.9979999999988</v>
      </c>
      <c r="E25" s="388">
        <f aca="true" t="shared" si="7" ref="E25:E31">D25+C25</f>
        <v>11802.95599999999</v>
      </c>
      <c r="F25" s="60">
        <v>26864.515999999992</v>
      </c>
      <c r="G25" s="50">
        <v>13117.735</v>
      </c>
      <c r="H25" s="56">
        <f t="shared" si="5"/>
        <v>39982.25099999999</v>
      </c>
      <c r="I25" s="59">
        <v>3039.6059999999993</v>
      </c>
      <c r="J25" s="58">
        <v>1770.657</v>
      </c>
      <c r="K25" s="57">
        <f t="shared" si="6"/>
        <v>4810.262999999999</v>
      </c>
      <c r="L25" s="364">
        <f aca="true" t="shared" si="8" ref="L25:N27">I25+F25</f>
        <v>29904.121999999992</v>
      </c>
      <c r="M25" s="410">
        <f t="shared" si="8"/>
        <v>14888.392</v>
      </c>
      <c r="N25" s="424">
        <f t="shared" si="8"/>
        <v>44792.51399999999</v>
      </c>
      <c r="O25" s="55">
        <f aca="true" t="shared" si="9" ref="O25:O31">N25+E25</f>
        <v>56595.46999999998</v>
      </c>
    </row>
    <row r="26" spans="1:15" ht="19.5" customHeight="1">
      <c r="A26" s="519"/>
      <c r="B26" s="501" t="s">
        <v>5</v>
      </c>
      <c r="C26" s="52">
        <v>11596.94799999999</v>
      </c>
      <c r="D26" s="61">
        <v>1472.2190000000003</v>
      </c>
      <c r="E26" s="388">
        <f t="shared" si="7"/>
        <v>13069.16699999999</v>
      </c>
      <c r="F26" s="60">
        <v>24265.558000000005</v>
      </c>
      <c r="G26" s="50">
        <v>15065.947999999995</v>
      </c>
      <c r="H26" s="56">
        <f t="shared" si="5"/>
        <v>39331.506</v>
      </c>
      <c r="I26" s="59">
        <v>2973.897</v>
      </c>
      <c r="J26" s="58">
        <v>2387.3499999999995</v>
      </c>
      <c r="K26" s="57">
        <f t="shared" si="6"/>
        <v>5361.246999999999</v>
      </c>
      <c r="L26" s="364">
        <f t="shared" si="8"/>
        <v>27239.455000000005</v>
      </c>
      <c r="M26" s="410">
        <f t="shared" si="8"/>
        <v>17453.297999999995</v>
      </c>
      <c r="N26" s="424">
        <f t="shared" si="8"/>
        <v>44692.753</v>
      </c>
      <c r="O26" s="55">
        <f t="shared" si="9"/>
        <v>57761.919999999984</v>
      </c>
    </row>
    <row r="27" spans="1:15" ht="19.5" customHeight="1">
      <c r="A27" s="519"/>
      <c r="B27" s="501" t="s">
        <v>16</v>
      </c>
      <c r="C27" s="52">
        <v>11966.405999999999</v>
      </c>
      <c r="D27" s="61">
        <v>1041.5039999999995</v>
      </c>
      <c r="E27" s="388">
        <f t="shared" si="7"/>
        <v>13007.909999999998</v>
      </c>
      <c r="F27" s="60">
        <v>31124.71500000001</v>
      </c>
      <c r="G27" s="50">
        <v>14376.518000000002</v>
      </c>
      <c r="H27" s="56">
        <f t="shared" si="5"/>
        <v>45501.233000000015</v>
      </c>
      <c r="I27" s="59">
        <v>6392.021</v>
      </c>
      <c r="J27" s="58">
        <v>2698.463</v>
      </c>
      <c r="K27" s="57">
        <f t="shared" si="6"/>
        <v>9090.484</v>
      </c>
      <c r="L27" s="364">
        <f t="shared" si="8"/>
        <v>37516.73600000001</v>
      </c>
      <c r="M27" s="410">
        <f t="shared" si="8"/>
        <v>17074.981000000003</v>
      </c>
      <c r="N27" s="424">
        <f t="shared" si="8"/>
        <v>54591.71700000002</v>
      </c>
      <c r="O27" s="55">
        <f t="shared" si="9"/>
        <v>67599.62700000002</v>
      </c>
    </row>
    <row r="28" spans="1:15" ht="19.5" customHeight="1">
      <c r="A28" s="519"/>
      <c r="B28" s="501" t="s">
        <v>149</v>
      </c>
      <c r="C28" s="52">
        <v>13461.619000000004</v>
      </c>
      <c r="D28" s="61">
        <v>1292.659999999999</v>
      </c>
      <c r="E28" s="388">
        <f t="shared" si="7"/>
        <v>14754.279000000002</v>
      </c>
      <c r="F28" s="60">
        <v>29412.062999999995</v>
      </c>
      <c r="G28" s="50">
        <v>15499.041999999998</v>
      </c>
      <c r="H28" s="56">
        <f t="shared" si="5"/>
        <v>44911.104999999996</v>
      </c>
      <c r="I28" s="59">
        <v>3798.7889999999998</v>
      </c>
      <c r="J28" s="58">
        <v>1374.618</v>
      </c>
      <c r="K28" s="57">
        <f t="shared" si="6"/>
        <v>5173.406999999999</v>
      </c>
      <c r="L28" s="364">
        <f aca="true" t="shared" si="10" ref="L28:N29">I28+F28</f>
        <v>33210.85199999999</v>
      </c>
      <c r="M28" s="410">
        <f t="shared" si="10"/>
        <v>16873.659999999996</v>
      </c>
      <c r="N28" s="424">
        <f t="shared" si="10"/>
        <v>50084.511999999995</v>
      </c>
      <c r="O28" s="55">
        <f t="shared" si="9"/>
        <v>64838.791</v>
      </c>
    </row>
    <row r="29" spans="1:15" ht="19.5" customHeight="1">
      <c r="A29" s="519"/>
      <c r="B29" s="501" t="s">
        <v>14</v>
      </c>
      <c r="C29" s="52">
        <v>10812.91600000001</v>
      </c>
      <c r="D29" s="61">
        <v>984.2359999999993</v>
      </c>
      <c r="E29" s="388">
        <f t="shared" si="7"/>
        <v>11797.15200000001</v>
      </c>
      <c r="F29" s="60">
        <v>24516.002000000008</v>
      </c>
      <c r="G29" s="50">
        <v>14249.827</v>
      </c>
      <c r="H29" s="56">
        <f t="shared" si="5"/>
        <v>38765.829000000005</v>
      </c>
      <c r="I29" s="59">
        <v>2606.201</v>
      </c>
      <c r="J29" s="58">
        <v>1012.798</v>
      </c>
      <c r="K29" s="57">
        <f t="shared" si="6"/>
        <v>3618.999</v>
      </c>
      <c r="L29" s="364">
        <f t="shared" si="10"/>
        <v>27122.20300000001</v>
      </c>
      <c r="M29" s="410">
        <f t="shared" si="10"/>
        <v>15262.625</v>
      </c>
      <c r="N29" s="424">
        <f t="shared" si="10"/>
        <v>42384.82800000001</v>
      </c>
      <c r="O29" s="55">
        <f t="shared" si="9"/>
        <v>54181.98000000002</v>
      </c>
    </row>
    <row r="30" spans="1:15" ht="19.5" customHeight="1">
      <c r="A30" s="502"/>
      <c r="B30" s="501" t="s">
        <v>13</v>
      </c>
      <c r="C30" s="52">
        <v>12863.876000000011</v>
      </c>
      <c r="D30" s="61">
        <v>1137.2699999999998</v>
      </c>
      <c r="E30" s="388">
        <f t="shared" si="7"/>
        <v>14001.146000000012</v>
      </c>
      <c r="F30" s="60">
        <v>26669.356</v>
      </c>
      <c r="G30" s="50">
        <v>16396.397000000004</v>
      </c>
      <c r="H30" s="56">
        <f>G30+F30</f>
        <v>43065.753000000004</v>
      </c>
      <c r="I30" s="59">
        <v>2481.192</v>
      </c>
      <c r="J30" s="58">
        <v>1233.7810000000002</v>
      </c>
      <c r="K30" s="57">
        <f>J30+I30</f>
        <v>3714.973</v>
      </c>
      <c r="L30" s="364">
        <f aca="true" t="shared" si="11" ref="L30:N31">I30+F30</f>
        <v>29150.548</v>
      </c>
      <c r="M30" s="410">
        <f t="shared" si="11"/>
        <v>17630.178000000004</v>
      </c>
      <c r="N30" s="424">
        <f t="shared" si="11"/>
        <v>46780.726</v>
      </c>
      <c r="O30" s="55">
        <f t="shared" si="9"/>
        <v>60781.87200000002</v>
      </c>
    </row>
    <row r="31" spans="1:15" ht="19.5" customHeight="1" thickBot="1">
      <c r="A31" s="502"/>
      <c r="B31" s="501" t="s">
        <v>12</v>
      </c>
      <c r="C31" s="52">
        <v>12532.099000000007</v>
      </c>
      <c r="D31" s="61">
        <v>1221.5119999999993</v>
      </c>
      <c r="E31" s="388">
        <f t="shared" si="7"/>
        <v>13753.611000000006</v>
      </c>
      <c r="F31" s="60">
        <v>27904.09700000001</v>
      </c>
      <c r="G31" s="50">
        <v>18698.69400000001</v>
      </c>
      <c r="H31" s="56">
        <f>G31+F31</f>
        <v>46602.79100000002</v>
      </c>
      <c r="I31" s="59">
        <v>2572.136</v>
      </c>
      <c r="J31" s="58">
        <v>1004.0490000000001</v>
      </c>
      <c r="K31" s="57">
        <f>J31+I31</f>
        <v>3576.185</v>
      </c>
      <c r="L31" s="364">
        <f t="shared" si="11"/>
        <v>30476.233000000007</v>
      </c>
      <c r="M31" s="410">
        <f t="shared" si="11"/>
        <v>19702.74300000001</v>
      </c>
      <c r="N31" s="424">
        <f t="shared" si="11"/>
        <v>50178.97600000002</v>
      </c>
      <c r="O31" s="55">
        <f t="shared" si="9"/>
        <v>63932.58700000002</v>
      </c>
    </row>
    <row r="32" spans="1:15" ht="18" customHeight="1">
      <c r="A32" s="53" t="s">
        <v>4</v>
      </c>
      <c r="B32" s="41"/>
      <c r="C32" s="40"/>
      <c r="D32" s="39"/>
      <c r="E32" s="390"/>
      <c r="F32" s="40"/>
      <c r="G32" s="39"/>
      <c r="H32" s="38"/>
      <c r="I32" s="40"/>
      <c r="J32" s="39"/>
      <c r="K32" s="38"/>
      <c r="L32" s="85"/>
      <c r="M32" s="411"/>
      <c r="N32" s="425"/>
      <c r="O32" s="36"/>
    </row>
    <row r="33" spans="1:15" ht="18" customHeight="1">
      <c r="A33" s="35" t="s">
        <v>151</v>
      </c>
      <c r="B33" s="48"/>
      <c r="C33" s="52">
        <f>SUM(C11:C18)</f>
        <v>85651.58599999997</v>
      </c>
      <c r="D33" s="50">
        <f aca="true" t="shared" si="12" ref="D33:O33">SUM(D11:D18)</f>
        <v>10658.048999999986</v>
      </c>
      <c r="E33" s="391">
        <f t="shared" si="12"/>
        <v>96309.63499999997</v>
      </c>
      <c r="F33" s="52">
        <f t="shared" si="12"/>
        <v>208055.815</v>
      </c>
      <c r="G33" s="50">
        <f t="shared" si="12"/>
        <v>121952.603</v>
      </c>
      <c r="H33" s="51">
        <f t="shared" si="12"/>
        <v>330008.418</v>
      </c>
      <c r="I33" s="52">
        <f t="shared" si="12"/>
        <v>23926.958999999995</v>
      </c>
      <c r="J33" s="50">
        <f t="shared" si="12"/>
        <v>15596.449999999997</v>
      </c>
      <c r="K33" s="51">
        <f t="shared" si="12"/>
        <v>39523.40899999999</v>
      </c>
      <c r="L33" s="52">
        <f t="shared" si="12"/>
        <v>231982.774</v>
      </c>
      <c r="M33" s="412">
        <f t="shared" si="12"/>
        <v>137549.053</v>
      </c>
      <c r="N33" s="426">
        <f t="shared" si="12"/>
        <v>369531.82700000005</v>
      </c>
      <c r="O33" s="49">
        <f t="shared" si="12"/>
        <v>465841.462</v>
      </c>
    </row>
    <row r="34" spans="1:15" ht="18" customHeight="1" thickBot="1">
      <c r="A34" s="35" t="s">
        <v>152</v>
      </c>
      <c r="B34" s="48"/>
      <c r="C34" s="47">
        <f>SUM(C24:C31)</f>
        <v>94853.534</v>
      </c>
      <c r="D34" s="44">
        <f aca="true" t="shared" si="13" ref="D34:O34">SUM(D24:D31)</f>
        <v>9004.039999999994</v>
      </c>
      <c r="E34" s="392">
        <f t="shared" si="13"/>
        <v>103857.574</v>
      </c>
      <c r="F34" s="46">
        <f t="shared" si="13"/>
        <v>216664.86</v>
      </c>
      <c r="G34" s="44">
        <f t="shared" si="13"/>
        <v>120368.79400000002</v>
      </c>
      <c r="H34" s="45">
        <f t="shared" si="13"/>
        <v>337033.654</v>
      </c>
      <c r="I34" s="46">
        <f t="shared" si="13"/>
        <v>27964.130999999998</v>
      </c>
      <c r="J34" s="44">
        <f t="shared" si="13"/>
        <v>13349.946000000004</v>
      </c>
      <c r="K34" s="45">
        <f t="shared" si="13"/>
        <v>41314.07699999999</v>
      </c>
      <c r="L34" s="46">
        <f t="shared" si="13"/>
        <v>244628.991</v>
      </c>
      <c r="M34" s="413">
        <f t="shared" si="13"/>
        <v>133718.74</v>
      </c>
      <c r="N34" s="427">
        <f t="shared" si="13"/>
        <v>378347.731</v>
      </c>
      <c r="O34" s="43">
        <f t="shared" si="13"/>
        <v>482205.305</v>
      </c>
    </row>
    <row r="35" spans="1:15" ht="17.25" customHeight="1">
      <c r="A35" s="42" t="s">
        <v>3</v>
      </c>
      <c r="B35" s="41"/>
      <c r="C35" s="40"/>
      <c r="D35" s="39"/>
      <c r="E35" s="393"/>
      <c r="F35" s="40"/>
      <c r="G35" s="39"/>
      <c r="H35" s="37"/>
      <c r="I35" s="40"/>
      <c r="J35" s="39"/>
      <c r="K35" s="38"/>
      <c r="L35" s="85"/>
      <c r="M35" s="411"/>
      <c r="N35" s="428"/>
      <c r="O35" s="36"/>
    </row>
    <row r="36" spans="1:15" ht="17.25" customHeight="1">
      <c r="A36" s="35" t="s">
        <v>153</v>
      </c>
      <c r="B36" s="34"/>
      <c r="C36" s="451">
        <f>(C31/C18-1)*100</f>
        <v>2.4972087888128325</v>
      </c>
      <c r="D36" s="452">
        <f aca="true" t="shared" si="14" ref="D36:O36">(D31/D18-1)*100</f>
        <v>-13.014324900944697</v>
      </c>
      <c r="E36" s="453">
        <f t="shared" si="14"/>
        <v>0.899212451816922</v>
      </c>
      <c r="F36" s="451">
        <f t="shared" si="14"/>
        <v>16.77254512250974</v>
      </c>
      <c r="G36" s="454">
        <f t="shared" si="14"/>
        <v>24.041194105256956</v>
      </c>
      <c r="H36" s="455">
        <f t="shared" si="14"/>
        <v>19.584192686324986</v>
      </c>
      <c r="I36" s="456">
        <f t="shared" si="14"/>
        <v>-26.68336441714503</v>
      </c>
      <c r="J36" s="452">
        <f t="shared" si="14"/>
        <v>-61.75881808521579</v>
      </c>
      <c r="K36" s="457">
        <f t="shared" si="14"/>
        <v>-41.69732860088816</v>
      </c>
      <c r="L36" s="456">
        <f t="shared" si="14"/>
        <v>11.209399173153756</v>
      </c>
      <c r="M36" s="458">
        <f t="shared" si="14"/>
        <v>11.313963709016361</v>
      </c>
      <c r="N36" s="459">
        <f t="shared" si="14"/>
        <v>11.250432938852594</v>
      </c>
      <c r="O36" s="460">
        <f t="shared" si="14"/>
        <v>8.848176320304546</v>
      </c>
    </row>
    <row r="37" spans="1:15" ht="7.5" customHeight="1" thickBot="1">
      <c r="A37" s="33"/>
      <c r="B37" s="32"/>
      <c r="C37" s="31"/>
      <c r="D37" s="30"/>
      <c r="E37" s="394"/>
      <c r="F37" s="29"/>
      <c r="G37" s="27"/>
      <c r="H37" s="26"/>
      <c r="I37" s="29"/>
      <c r="J37" s="27"/>
      <c r="K37" s="28"/>
      <c r="L37" s="29"/>
      <c r="M37" s="414"/>
      <c r="N37" s="429"/>
      <c r="O37" s="25"/>
    </row>
    <row r="38" spans="1:15" ht="17.25" customHeight="1">
      <c r="A38" s="24" t="s">
        <v>2</v>
      </c>
      <c r="B38" s="23"/>
      <c r="C38" s="22"/>
      <c r="D38" s="21"/>
      <c r="E38" s="395"/>
      <c r="F38" s="20"/>
      <c r="G38" s="18"/>
      <c r="H38" s="17"/>
      <c r="I38" s="20"/>
      <c r="J38" s="18"/>
      <c r="K38" s="19"/>
      <c r="L38" s="20"/>
      <c r="M38" s="415"/>
      <c r="N38" s="430"/>
      <c r="O38" s="16"/>
    </row>
    <row r="39" spans="1:15" ht="17.25" customHeight="1" thickBot="1">
      <c r="A39" s="439" t="s">
        <v>154</v>
      </c>
      <c r="B39" s="15"/>
      <c r="C39" s="14">
        <f aca="true" t="shared" si="15" ref="C39:O39">(C34/C33-1)*100</f>
        <v>10.743464808696057</v>
      </c>
      <c r="D39" s="10">
        <f t="shared" si="15"/>
        <v>-15.518872168818088</v>
      </c>
      <c r="E39" s="396">
        <f t="shared" si="15"/>
        <v>7.837158764021934</v>
      </c>
      <c r="F39" s="14">
        <f t="shared" si="15"/>
        <v>4.137853585106477</v>
      </c>
      <c r="G39" s="13">
        <f t="shared" si="15"/>
        <v>-1.298708646669866</v>
      </c>
      <c r="H39" s="9">
        <f t="shared" si="15"/>
        <v>2.128805090056818</v>
      </c>
      <c r="I39" s="12">
        <f t="shared" si="15"/>
        <v>16.872900563753234</v>
      </c>
      <c r="J39" s="10">
        <f t="shared" si="15"/>
        <v>-14.403944487367282</v>
      </c>
      <c r="K39" s="11">
        <f t="shared" si="15"/>
        <v>4.5306516955559095</v>
      </c>
      <c r="L39" s="12">
        <f t="shared" si="15"/>
        <v>5.451360366955527</v>
      </c>
      <c r="M39" s="416">
        <f t="shared" si="15"/>
        <v>-2.7846887466393744</v>
      </c>
      <c r="N39" s="431">
        <f t="shared" si="15"/>
        <v>2.385695454589354</v>
      </c>
      <c r="O39" s="8">
        <f t="shared" si="15"/>
        <v>3.512749365362411</v>
      </c>
    </row>
    <row r="40" spans="1:14" s="5" customFormat="1" ht="17.25" customHeight="1" thickTop="1">
      <c r="A40" s="84" t="s">
        <v>1</v>
      </c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="5" customFormat="1" ht="13.5" customHeight="1">
      <c r="A41" s="84" t="s">
        <v>0</v>
      </c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65522" ht="14.25">
      <c r="C65522" s="2" t="e">
        <f>((C65518/C65505)-1)*100</f>
        <v>#DIV/0!</v>
      </c>
    </row>
  </sheetData>
  <sheetProtection/>
  <mergeCells count="13"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  <mergeCell ref="A24:A29"/>
    <mergeCell ref="E9:E10"/>
    <mergeCell ref="F9:H9"/>
  </mergeCells>
  <conditionalFormatting sqref="A36:B36 P36:IV36 A39:B39 P39:IV39">
    <cfRule type="cellIs" priority="1" dxfId="93" operator="lessThan" stopIfTrue="1">
      <formula>0</formula>
    </cfRule>
  </conditionalFormatting>
  <conditionalFormatting sqref="C35:O39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5"/>
  <sheetViews>
    <sheetView showGridLines="0" zoomScale="90" zoomScaleNormal="90" zoomScalePageLayoutView="0" workbookViewId="0" topLeftCell="A1">
      <selection activeCell="N1" sqref="N1:Q1"/>
    </sheetView>
  </sheetViews>
  <sheetFormatPr defaultColWidth="9.140625" defaultRowHeight="15"/>
  <cols>
    <col min="1" max="1" width="23.7109375" style="88" customWidth="1"/>
    <col min="2" max="2" width="10.140625" style="88" customWidth="1"/>
    <col min="3" max="3" width="11.2812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28125" style="88" customWidth="1"/>
    <col min="9" max="9" width="7.7109375" style="88" bestFit="1" customWidth="1"/>
    <col min="10" max="10" width="10.00390625" style="88" customWidth="1"/>
    <col min="11" max="11" width="10.28125" style="88" customWidth="1"/>
    <col min="12" max="12" width="11.8515625" style="88" customWidth="1"/>
    <col min="13" max="13" width="8.8515625" style="88" customWidth="1"/>
    <col min="14" max="14" width="9.8515625" style="88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49" t="s">
        <v>28</v>
      </c>
      <c r="O1" s="550"/>
      <c r="P1" s="550"/>
      <c r="Q1" s="551"/>
    </row>
    <row r="2" ht="7.5" customHeight="1" thickBot="1"/>
    <row r="3" spans="1:17" ht="24" customHeight="1">
      <c r="A3" s="557" t="s">
        <v>39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9"/>
    </row>
    <row r="4" spans="1:17" ht="18" customHeight="1" thickBot="1">
      <c r="A4" s="560" t="s">
        <v>38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2"/>
    </row>
    <row r="5" spans="1:17" ht="15" thickBot="1">
      <c r="A5" s="565" t="s">
        <v>37</v>
      </c>
      <c r="B5" s="552" t="s">
        <v>36</v>
      </c>
      <c r="C5" s="553"/>
      <c r="D5" s="553"/>
      <c r="E5" s="553"/>
      <c r="F5" s="554"/>
      <c r="G5" s="554"/>
      <c r="H5" s="554"/>
      <c r="I5" s="555"/>
      <c r="J5" s="553" t="s">
        <v>35</v>
      </c>
      <c r="K5" s="553"/>
      <c r="L5" s="553"/>
      <c r="M5" s="553"/>
      <c r="N5" s="553"/>
      <c r="O5" s="553"/>
      <c r="P5" s="553"/>
      <c r="Q5" s="556"/>
    </row>
    <row r="6" spans="1:17" s="497" customFormat="1" ht="25.5" customHeight="1" thickBot="1">
      <c r="A6" s="566"/>
      <c r="B6" s="546" t="s">
        <v>155</v>
      </c>
      <c r="C6" s="563"/>
      <c r="D6" s="564"/>
      <c r="E6" s="544" t="s">
        <v>34</v>
      </c>
      <c r="F6" s="546" t="s">
        <v>156</v>
      </c>
      <c r="G6" s="547"/>
      <c r="H6" s="548"/>
      <c r="I6" s="542" t="s">
        <v>33</v>
      </c>
      <c r="J6" s="546" t="s">
        <v>157</v>
      </c>
      <c r="K6" s="547"/>
      <c r="L6" s="548"/>
      <c r="M6" s="544" t="s">
        <v>34</v>
      </c>
      <c r="N6" s="546" t="s">
        <v>158</v>
      </c>
      <c r="O6" s="547"/>
      <c r="P6" s="548"/>
      <c r="Q6" s="544" t="s">
        <v>33</v>
      </c>
    </row>
    <row r="7" spans="1:17" s="110" customFormat="1" ht="15" thickBot="1">
      <c r="A7" s="567"/>
      <c r="B7" s="114" t="s">
        <v>22</v>
      </c>
      <c r="C7" s="111" t="s">
        <v>21</v>
      </c>
      <c r="D7" s="111" t="s">
        <v>17</v>
      </c>
      <c r="E7" s="545"/>
      <c r="F7" s="114" t="s">
        <v>22</v>
      </c>
      <c r="G7" s="112" t="s">
        <v>21</v>
      </c>
      <c r="H7" s="111" t="s">
        <v>17</v>
      </c>
      <c r="I7" s="543"/>
      <c r="J7" s="114" t="s">
        <v>22</v>
      </c>
      <c r="K7" s="111" t="s">
        <v>21</v>
      </c>
      <c r="L7" s="112" t="s">
        <v>17</v>
      </c>
      <c r="M7" s="545"/>
      <c r="N7" s="113" t="s">
        <v>22</v>
      </c>
      <c r="O7" s="112" t="s">
        <v>21</v>
      </c>
      <c r="P7" s="111" t="s">
        <v>17</v>
      </c>
      <c r="Q7" s="545"/>
    </row>
    <row r="8" spans="1:17" s="91" customFormat="1" ht="17.25" customHeight="1" thickBot="1">
      <c r="A8" s="109" t="s">
        <v>24</v>
      </c>
      <c r="B8" s="105">
        <f>SUM(B9:B20)</f>
        <v>1737123</v>
      </c>
      <c r="C8" s="104">
        <f>SUM(C9:C20)</f>
        <v>79709</v>
      </c>
      <c r="D8" s="104">
        <f aca="true" t="shared" si="0" ref="D8:D17">C8+B8</f>
        <v>1816832</v>
      </c>
      <c r="E8" s="106">
        <f aca="true" t="shared" si="1" ref="E8:E17">(D8/$D$8)</f>
        <v>1</v>
      </c>
      <c r="F8" s="105">
        <f>SUM(F9:F20)</f>
        <v>1675921</v>
      </c>
      <c r="G8" s="104">
        <f>SUM(G9:G20)</f>
        <v>65231</v>
      </c>
      <c r="H8" s="104">
        <f aca="true" t="shared" si="2" ref="H8:H17">G8+F8</f>
        <v>1741152</v>
      </c>
      <c r="I8" s="103">
        <f aca="true" t="shared" si="3" ref="I8:I16">(D8/H8-1)*100</f>
        <v>4.346547573101023</v>
      </c>
      <c r="J8" s="108">
        <f>SUM(J9:J20)</f>
        <v>12904600</v>
      </c>
      <c r="K8" s="107">
        <f>SUM(K9:K20)</f>
        <v>582885</v>
      </c>
      <c r="L8" s="104">
        <f aca="true" t="shared" si="4" ref="L8:L17">K8+J8</f>
        <v>13487485</v>
      </c>
      <c r="M8" s="106">
        <f aca="true" t="shared" si="5" ref="M8:M17">(L8/$L$8)</f>
        <v>1</v>
      </c>
      <c r="N8" s="105">
        <f>SUM(N9:N20)</f>
        <v>12429161</v>
      </c>
      <c r="O8" s="104">
        <f>SUM(O9:O20)</f>
        <v>532230</v>
      </c>
      <c r="P8" s="104">
        <f aca="true" t="shared" si="6" ref="P8:P17">O8+N8</f>
        <v>12961391</v>
      </c>
      <c r="Q8" s="103">
        <f aca="true" t="shared" si="7" ref="Q8:Q16">(L8/P8-1)*100</f>
        <v>4.058931637815721</v>
      </c>
    </row>
    <row r="9" spans="1:17" s="91" customFormat="1" ht="18" customHeight="1" thickTop="1">
      <c r="A9" s="102" t="s">
        <v>159</v>
      </c>
      <c r="B9" s="99">
        <v>991592</v>
      </c>
      <c r="C9" s="98">
        <v>26944</v>
      </c>
      <c r="D9" s="98">
        <f t="shared" si="0"/>
        <v>1018536</v>
      </c>
      <c r="E9" s="100">
        <f t="shared" si="1"/>
        <v>0.5606109976046216</v>
      </c>
      <c r="F9" s="99">
        <v>933714</v>
      </c>
      <c r="G9" s="98">
        <v>20560</v>
      </c>
      <c r="H9" s="98">
        <f t="shared" si="2"/>
        <v>954274</v>
      </c>
      <c r="I9" s="101">
        <f t="shared" si="3"/>
        <v>6.734124580571188</v>
      </c>
      <c r="J9" s="99">
        <v>7511990</v>
      </c>
      <c r="K9" s="98">
        <v>199521</v>
      </c>
      <c r="L9" s="98">
        <f t="shared" si="4"/>
        <v>7711511</v>
      </c>
      <c r="M9" s="100">
        <f t="shared" si="5"/>
        <v>0.5717530733120371</v>
      </c>
      <c r="N9" s="99">
        <v>6936844</v>
      </c>
      <c r="O9" s="98">
        <v>194460</v>
      </c>
      <c r="P9" s="98">
        <f t="shared" si="6"/>
        <v>7131304</v>
      </c>
      <c r="Q9" s="97">
        <f t="shared" si="7"/>
        <v>8.13605758498026</v>
      </c>
    </row>
    <row r="10" spans="1:17" s="91" customFormat="1" ht="18" customHeight="1">
      <c r="A10" s="102" t="s">
        <v>160</v>
      </c>
      <c r="B10" s="99">
        <v>350115</v>
      </c>
      <c r="C10" s="98">
        <v>0</v>
      </c>
      <c r="D10" s="98">
        <f t="shared" si="0"/>
        <v>350115</v>
      </c>
      <c r="E10" s="100">
        <f t="shared" si="1"/>
        <v>0.192706315168381</v>
      </c>
      <c r="F10" s="99">
        <v>319513</v>
      </c>
      <c r="G10" s="98"/>
      <c r="H10" s="98">
        <f t="shared" si="2"/>
        <v>319513</v>
      </c>
      <c r="I10" s="101">
        <f t="shared" si="3"/>
        <v>9.577701063806487</v>
      </c>
      <c r="J10" s="99">
        <v>2312178</v>
      </c>
      <c r="K10" s="98"/>
      <c r="L10" s="98">
        <f t="shared" si="4"/>
        <v>2312178</v>
      </c>
      <c r="M10" s="100">
        <f t="shared" si="5"/>
        <v>0.17143136767158593</v>
      </c>
      <c r="N10" s="99">
        <v>2355620</v>
      </c>
      <c r="O10" s="98"/>
      <c r="P10" s="98">
        <f t="shared" si="6"/>
        <v>2355620</v>
      </c>
      <c r="Q10" s="97">
        <f t="shared" si="7"/>
        <v>-1.8441853949278775</v>
      </c>
    </row>
    <row r="11" spans="1:17" s="91" customFormat="1" ht="18" customHeight="1">
      <c r="A11" s="102" t="s">
        <v>161</v>
      </c>
      <c r="B11" s="99">
        <v>202729</v>
      </c>
      <c r="C11" s="98">
        <v>177</v>
      </c>
      <c r="D11" s="98">
        <f t="shared" si="0"/>
        <v>202906</v>
      </c>
      <c r="E11" s="100">
        <f t="shared" si="1"/>
        <v>0.11168121213188671</v>
      </c>
      <c r="F11" s="99">
        <v>169217</v>
      </c>
      <c r="G11" s="98"/>
      <c r="H11" s="98">
        <f t="shared" si="2"/>
        <v>169217</v>
      </c>
      <c r="I11" s="101">
        <f t="shared" si="3"/>
        <v>19.908756212437282</v>
      </c>
      <c r="J11" s="99">
        <v>1425028</v>
      </c>
      <c r="K11" s="98">
        <v>1418</v>
      </c>
      <c r="L11" s="98">
        <f t="shared" si="4"/>
        <v>1426446</v>
      </c>
      <c r="M11" s="100">
        <f t="shared" si="5"/>
        <v>0.10576071076260697</v>
      </c>
      <c r="N11" s="99">
        <v>1186673</v>
      </c>
      <c r="O11" s="98">
        <v>323</v>
      </c>
      <c r="P11" s="98">
        <f t="shared" si="6"/>
        <v>1186996</v>
      </c>
      <c r="Q11" s="97">
        <f t="shared" si="7"/>
        <v>20.17277227555947</v>
      </c>
    </row>
    <row r="12" spans="1:17" s="91" customFormat="1" ht="18" customHeight="1">
      <c r="A12" s="102" t="s">
        <v>162</v>
      </c>
      <c r="B12" s="99">
        <v>75902</v>
      </c>
      <c r="C12" s="98">
        <v>56</v>
      </c>
      <c r="D12" s="98">
        <f t="shared" si="0"/>
        <v>75958</v>
      </c>
      <c r="E12" s="100">
        <f t="shared" si="1"/>
        <v>0.04180793821332958</v>
      </c>
      <c r="F12" s="99">
        <v>66642</v>
      </c>
      <c r="G12" s="98"/>
      <c r="H12" s="98">
        <f t="shared" si="2"/>
        <v>66642</v>
      </c>
      <c r="I12" s="101">
        <f t="shared" si="3"/>
        <v>13.979172293748675</v>
      </c>
      <c r="J12" s="99">
        <v>570195</v>
      </c>
      <c r="K12" s="98">
        <v>1155</v>
      </c>
      <c r="L12" s="98">
        <f t="shared" si="4"/>
        <v>571350</v>
      </c>
      <c r="M12" s="100">
        <f t="shared" si="5"/>
        <v>0.04236149289508014</v>
      </c>
      <c r="N12" s="99">
        <v>517993</v>
      </c>
      <c r="O12" s="98">
        <v>601</v>
      </c>
      <c r="P12" s="98">
        <f t="shared" si="6"/>
        <v>518594</v>
      </c>
      <c r="Q12" s="97">
        <f t="shared" si="7"/>
        <v>10.172890546361902</v>
      </c>
    </row>
    <row r="13" spans="1:17" s="91" customFormat="1" ht="18" customHeight="1">
      <c r="A13" s="102" t="s">
        <v>163</v>
      </c>
      <c r="B13" s="99">
        <v>64942</v>
      </c>
      <c r="C13" s="98">
        <v>0</v>
      </c>
      <c r="D13" s="98">
        <f>C13+B13</f>
        <v>64942</v>
      </c>
      <c r="E13" s="100">
        <f>(D13/$D$8)</f>
        <v>0.03574463681837396</v>
      </c>
      <c r="F13" s="99">
        <v>66615</v>
      </c>
      <c r="G13" s="98"/>
      <c r="H13" s="98">
        <f>G13+F13</f>
        <v>66615</v>
      </c>
      <c r="I13" s="101">
        <f t="shared" si="3"/>
        <v>-2.5114463709374757</v>
      </c>
      <c r="J13" s="99">
        <v>486970</v>
      </c>
      <c r="K13" s="98"/>
      <c r="L13" s="98">
        <f>K13+J13</f>
        <v>486970</v>
      </c>
      <c r="M13" s="100">
        <f>(L13/$L$8)</f>
        <v>0.03610532282334327</v>
      </c>
      <c r="N13" s="99">
        <v>483328</v>
      </c>
      <c r="O13" s="98"/>
      <c r="P13" s="98">
        <f>O13+N13</f>
        <v>483328</v>
      </c>
      <c r="Q13" s="97">
        <f t="shared" si="7"/>
        <v>0.7535255561440746</v>
      </c>
    </row>
    <row r="14" spans="1:17" s="91" customFormat="1" ht="18" customHeight="1">
      <c r="A14" s="102" t="s">
        <v>164</v>
      </c>
      <c r="B14" s="99">
        <v>26162</v>
      </c>
      <c r="C14" s="98">
        <v>0</v>
      </c>
      <c r="D14" s="98">
        <f>C14+B14</f>
        <v>26162</v>
      </c>
      <c r="E14" s="100">
        <f>(D14/$D$8)</f>
        <v>0.014399790404396224</v>
      </c>
      <c r="F14" s="99">
        <v>95219</v>
      </c>
      <c r="G14" s="98"/>
      <c r="H14" s="98">
        <f>G14+F14</f>
        <v>95219</v>
      </c>
      <c r="I14" s="101">
        <f t="shared" si="3"/>
        <v>-72.52439114042366</v>
      </c>
      <c r="J14" s="99">
        <v>406960</v>
      </c>
      <c r="K14" s="98"/>
      <c r="L14" s="98">
        <f>K14+J14</f>
        <v>406960</v>
      </c>
      <c r="M14" s="100">
        <f>(L14/$L$8)</f>
        <v>0.0301731568190808</v>
      </c>
      <c r="N14" s="99">
        <v>772116</v>
      </c>
      <c r="O14" s="98"/>
      <c r="P14" s="98">
        <f>O14+N14</f>
        <v>772116</v>
      </c>
      <c r="Q14" s="97">
        <f t="shared" si="7"/>
        <v>-47.292893813882884</v>
      </c>
    </row>
    <row r="15" spans="1:20" s="91" customFormat="1" ht="18" customHeight="1">
      <c r="A15" s="102" t="s">
        <v>165</v>
      </c>
      <c r="B15" s="99">
        <v>25681</v>
      </c>
      <c r="C15" s="98">
        <v>0</v>
      </c>
      <c r="D15" s="98">
        <f>C15+B15</f>
        <v>25681</v>
      </c>
      <c r="E15" s="100">
        <f>(D15/$D$8)</f>
        <v>0.01413504385655911</v>
      </c>
      <c r="F15" s="99">
        <v>25001</v>
      </c>
      <c r="G15" s="98"/>
      <c r="H15" s="98">
        <f>G15+F15</f>
        <v>25001</v>
      </c>
      <c r="I15" s="101">
        <f t="shared" si="3"/>
        <v>2.719891204351832</v>
      </c>
      <c r="J15" s="99">
        <v>191279</v>
      </c>
      <c r="K15" s="98"/>
      <c r="L15" s="98">
        <f>K15+J15</f>
        <v>191279</v>
      </c>
      <c r="M15" s="100">
        <f>(L15/$L$8)</f>
        <v>0.014181962018864154</v>
      </c>
      <c r="N15" s="99">
        <v>176587</v>
      </c>
      <c r="O15" s="98">
        <v>63</v>
      </c>
      <c r="P15" s="98">
        <f>O15+N15</f>
        <v>176650</v>
      </c>
      <c r="Q15" s="97">
        <f t="shared" si="7"/>
        <v>8.28134729691481</v>
      </c>
      <c r="T15" s="495"/>
    </row>
    <row r="16" spans="1:17" s="91" customFormat="1" ht="18" customHeight="1">
      <c r="A16" s="475" t="s">
        <v>166</v>
      </c>
      <c r="B16" s="476">
        <v>0</v>
      </c>
      <c r="C16" s="477">
        <v>18213</v>
      </c>
      <c r="D16" s="477">
        <f t="shared" si="0"/>
        <v>18213</v>
      </c>
      <c r="E16" s="478">
        <f t="shared" si="1"/>
        <v>0.010024592257291813</v>
      </c>
      <c r="F16" s="476"/>
      <c r="G16" s="477">
        <v>14787</v>
      </c>
      <c r="H16" s="477">
        <f t="shared" si="2"/>
        <v>14787</v>
      </c>
      <c r="I16" s="101">
        <f t="shared" si="3"/>
        <v>23.168999797119085</v>
      </c>
      <c r="J16" s="476"/>
      <c r="K16" s="477">
        <v>134915</v>
      </c>
      <c r="L16" s="477">
        <f t="shared" si="4"/>
        <v>134915</v>
      </c>
      <c r="M16" s="478">
        <f t="shared" si="5"/>
        <v>0.010002976833709175</v>
      </c>
      <c r="N16" s="476"/>
      <c r="O16" s="477">
        <v>123431</v>
      </c>
      <c r="P16" s="477">
        <f t="shared" si="6"/>
        <v>123431</v>
      </c>
      <c r="Q16" s="97">
        <f t="shared" si="7"/>
        <v>9.303983602174505</v>
      </c>
    </row>
    <row r="17" spans="1:17" s="91" customFormat="1" ht="18" customHeight="1">
      <c r="A17" s="102" t="s">
        <v>167</v>
      </c>
      <c r="B17" s="99">
        <v>0</v>
      </c>
      <c r="C17" s="98">
        <v>8960</v>
      </c>
      <c r="D17" s="98">
        <f t="shared" si="0"/>
        <v>8960</v>
      </c>
      <c r="E17" s="100">
        <f t="shared" si="1"/>
        <v>0.0049316612653233765</v>
      </c>
      <c r="F17" s="99"/>
      <c r="G17" s="98"/>
      <c r="H17" s="98">
        <f t="shared" si="2"/>
        <v>0</v>
      </c>
      <c r="I17" s="101"/>
      <c r="J17" s="99"/>
      <c r="K17" s="98">
        <v>69736</v>
      </c>
      <c r="L17" s="98">
        <f t="shared" si="4"/>
        <v>69736</v>
      </c>
      <c r="M17" s="100">
        <f t="shared" si="5"/>
        <v>0.005170422803065212</v>
      </c>
      <c r="N17" s="99"/>
      <c r="O17" s="98"/>
      <c r="P17" s="98">
        <f t="shared" si="6"/>
        <v>0</v>
      </c>
      <c r="Q17" s="97"/>
    </row>
    <row r="18" spans="1:17" s="91" customFormat="1" ht="18" customHeight="1">
      <c r="A18" s="475" t="s">
        <v>168</v>
      </c>
      <c r="B18" s="476">
        <v>0</v>
      </c>
      <c r="C18" s="477">
        <v>6116</v>
      </c>
      <c r="D18" s="477">
        <f>C18+B18</f>
        <v>6116</v>
      </c>
      <c r="E18" s="478">
        <f>(D18/$D$8)</f>
        <v>0.0033662991404818936</v>
      </c>
      <c r="F18" s="476"/>
      <c r="G18" s="477">
        <v>2739</v>
      </c>
      <c r="H18" s="477">
        <f>G18+F18</f>
        <v>2739</v>
      </c>
      <c r="I18" s="479">
        <f>(D18/H18-1)*100</f>
        <v>123.29317269076303</v>
      </c>
      <c r="J18" s="476"/>
      <c r="K18" s="477">
        <v>32585</v>
      </c>
      <c r="L18" s="477">
        <f>K18+J18</f>
        <v>32585</v>
      </c>
      <c r="M18" s="478">
        <f>(L18/$L$8)</f>
        <v>0.0024159433726895713</v>
      </c>
      <c r="N18" s="476"/>
      <c r="O18" s="477">
        <v>20757</v>
      </c>
      <c r="P18" s="477">
        <f>O18+N18</f>
        <v>20757</v>
      </c>
      <c r="Q18" s="480">
        <f>(L18/P18-1)*100</f>
        <v>56.983186394951105</v>
      </c>
    </row>
    <row r="19" spans="1:17" s="91" customFormat="1" ht="18" customHeight="1">
      <c r="A19" s="102" t="s">
        <v>169</v>
      </c>
      <c r="B19" s="99">
        <v>0</v>
      </c>
      <c r="C19" s="98">
        <v>4058</v>
      </c>
      <c r="D19" s="98">
        <f>C19+B19</f>
        <v>4058</v>
      </c>
      <c r="E19" s="100">
        <f>(D19/$D$8)</f>
        <v>0.0022335581936029306</v>
      </c>
      <c r="F19" s="99"/>
      <c r="G19" s="98">
        <v>5347</v>
      </c>
      <c r="H19" s="98">
        <f>G19+F19</f>
        <v>5347</v>
      </c>
      <c r="I19" s="101">
        <f>(D19/H19-1)*100</f>
        <v>-24.106975874322046</v>
      </c>
      <c r="J19" s="99"/>
      <c r="K19" s="98">
        <v>25131</v>
      </c>
      <c r="L19" s="98">
        <f>K19+J19</f>
        <v>25131</v>
      </c>
      <c r="M19" s="100">
        <f>(L19/$L$8)</f>
        <v>0.0018632828878030264</v>
      </c>
      <c r="N19" s="99"/>
      <c r="O19" s="98">
        <v>38098</v>
      </c>
      <c r="P19" s="98">
        <f>O19+N19</f>
        <v>38098</v>
      </c>
      <c r="Q19" s="97">
        <f>(L19/P19-1)*100</f>
        <v>-34.03590739671374</v>
      </c>
    </row>
    <row r="20" spans="1:17" s="91" customFormat="1" ht="18" customHeight="1" thickBot="1">
      <c r="A20" s="96" t="s">
        <v>170</v>
      </c>
      <c r="B20" s="93">
        <v>0</v>
      </c>
      <c r="C20" s="92">
        <v>15185</v>
      </c>
      <c r="D20" s="92">
        <f>C20+B20</f>
        <v>15185</v>
      </c>
      <c r="E20" s="94">
        <f>(D20/$D$8)</f>
        <v>0.008357954945751726</v>
      </c>
      <c r="F20" s="93">
        <v>0</v>
      </c>
      <c r="G20" s="92">
        <v>21798</v>
      </c>
      <c r="H20" s="92">
        <f>G20+F20</f>
        <v>21798</v>
      </c>
      <c r="I20" s="95">
        <f>(D20/H20-1)*100</f>
        <v>-30.337645655564728</v>
      </c>
      <c r="J20" s="93">
        <v>0</v>
      </c>
      <c r="K20" s="92">
        <v>118424</v>
      </c>
      <c r="L20" s="92">
        <f>K20+J20</f>
        <v>118424</v>
      </c>
      <c r="M20" s="94">
        <f>(L20/$L$8)</f>
        <v>0.008780287800134717</v>
      </c>
      <c r="N20" s="93">
        <v>0</v>
      </c>
      <c r="O20" s="92">
        <v>154497</v>
      </c>
      <c r="P20" s="92">
        <f>O20+N20</f>
        <v>154497</v>
      </c>
      <c r="Q20" s="432">
        <f>(L20/P20-1)*100</f>
        <v>-23.34867343702467</v>
      </c>
    </row>
    <row r="21" s="90" customFormat="1" ht="13.5">
      <c r="A21" s="89" t="s">
        <v>145</v>
      </c>
    </row>
    <row r="22" ht="14.25">
      <c r="A22" s="89" t="s">
        <v>0</v>
      </c>
    </row>
    <row r="25" ht="14.25">
      <c r="B25" s="496"/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1:Q65536 I21:I65536 Q3 I3 I5 Q5">
    <cfRule type="cellIs" priority="3" dxfId="93" operator="lessThan" stopIfTrue="1">
      <formula>0</formula>
    </cfRule>
  </conditionalFormatting>
  <conditionalFormatting sqref="Q8:Q20 I8:I20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pane xSplit="22326" topLeftCell="A1" activePane="topLeft" state="split"/>
      <selection pane="topLeft" activeCell="M17" sqref="M17"/>
      <selection pane="topRight" activeCell="J1" sqref="J1"/>
    </sheetView>
  </sheetViews>
  <sheetFormatPr defaultColWidth="9.140625" defaultRowHeight="15"/>
  <cols>
    <col min="1" max="1" width="22.00390625" style="88" customWidth="1"/>
    <col min="2" max="2" width="10.28125" style="88" customWidth="1"/>
    <col min="3" max="3" width="11.8515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1.28125" style="88" customWidth="1"/>
    <col min="8" max="8" width="8.00390625" style="88" bestFit="1" customWidth="1"/>
    <col min="9" max="9" width="7.7109375" style="88" bestFit="1" customWidth="1"/>
    <col min="10" max="10" width="9.28125" style="88" customWidth="1"/>
    <col min="11" max="11" width="11.28125" style="88" customWidth="1"/>
    <col min="12" max="12" width="9.140625" style="88" customWidth="1"/>
    <col min="13" max="13" width="10.28125" style="88" customWidth="1"/>
    <col min="14" max="14" width="9.00390625" style="88" customWidth="1"/>
    <col min="15" max="15" width="10.8515625" style="88" customWidth="1"/>
    <col min="16" max="16" width="9.421875" style="88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49" t="s">
        <v>28</v>
      </c>
      <c r="O1" s="550"/>
      <c r="P1" s="550"/>
      <c r="Q1" s="551"/>
    </row>
    <row r="2" ht="7.5" customHeight="1" thickBot="1"/>
    <row r="3" spans="1:17" ht="24" customHeight="1">
      <c r="A3" s="557" t="s">
        <v>41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9"/>
    </row>
    <row r="4" spans="1:17" ht="16.5" customHeight="1" thickBot="1">
      <c r="A4" s="560" t="s">
        <v>38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2"/>
    </row>
    <row r="5" spans="1:17" ht="15" thickBot="1">
      <c r="A5" s="571" t="s">
        <v>37</v>
      </c>
      <c r="B5" s="552" t="s">
        <v>36</v>
      </c>
      <c r="C5" s="553"/>
      <c r="D5" s="553"/>
      <c r="E5" s="553"/>
      <c r="F5" s="554"/>
      <c r="G5" s="554"/>
      <c r="H5" s="554"/>
      <c r="I5" s="555"/>
      <c r="J5" s="553" t="s">
        <v>35</v>
      </c>
      <c r="K5" s="553"/>
      <c r="L5" s="553"/>
      <c r="M5" s="553"/>
      <c r="N5" s="553"/>
      <c r="O5" s="553"/>
      <c r="P5" s="553"/>
      <c r="Q5" s="556"/>
    </row>
    <row r="6" spans="1:17" s="115" customFormat="1" ht="25.5" customHeight="1" thickBot="1">
      <c r="A6" s="572"/>
      <c r="B6" s="568" t="s">
        <v>155</v>
      </c>
      <c r="C6" s="569"/>
      <c r="D6" s="570"/>
      <c r="E6" s="544" t="s">
        <v>34</v>
      </c>
      <c r="F6" s="568" t="s">
        <v>156</v>
      </c>
      <c r="G6" s="569"/>
      <c r="H6" s="570"/>
      <c r="I6" s="542" t="s">
        <v>33</v>
      </c>
      <c r="J6" s="568" t="s">
        <v>157</v>
      </c>
      <c r="K6" s="569"/>
      <c r="L6" s="570"/>
      <c r="M6" s="544" t="s">
        <v>34</v>
      </c>
      <c r="N6" s="568" t="s">
        <v>158</v>
      </c>
      <c r="O6" s="569"/>
      <c r="P6" s="570"/>
      <c r="Q6" s="544" t="s">
        <v>33</v>
      </c>
    </row>
    <row r="7" spans="1:17" s="110" customFormat="1" ht="15" thickBot="1">
      <c r="A7" s="573"/>
      <c r="B7" s="114" t="s">
        <v>22</v>
      </c>
      <c r="C7" s="111" t="s">
        <v>21</v>
      </c>
      <c r="D7" s="111" t="s">
        <v>17</v>
      </c>
      <c r="E7" s="545"/>
      <c r="F7" s="114" t="s">
        <v>22</v>
      </c>
      <c r="G7" s="112" t="s">
        <v>21</v>
      </c>
      <c r="H7" s="111" t="s">
        <v>17</v>
      </c>
      <c r="I7" s="543"/>
      <c r="J7" s="114" t="s">
        <v>22</v>
      </c>
      <c r="K7" s="111" t="s">
        <v>21</v>
      </c>
      <c r="L7" s="112" t="s">
        <v>17</v>
      </c>
      <c r="M7" s="545"/>
      <c r="N7" s="113" t="s">
        <v>22</v>
      </c>
      <c r="O7" s="112" t="s">
        <v>21</v>
      </c>
      <c r="P7" s="111" t="s">
        <v>17</v>
      </c>
      <c r="Q7" s="545"/>
    </row>
    <row r="8" spans="1:17" s="117" customFormat="1" ht="17.25" customHeight="1" thickBot="1">
      <c r="A8" s="122" t="s">
        <v>24</v>
      </c>
      <c r="B8" s="120">
        <f>SUM(B9:B22)</f>
        <v>13006.386000000004</v>
      </c>
      <c r="C8" s="119">
        <f>SUM(C9:C22)</f>
        <v>1341.841</v>
      </c>
      <c r="D8" s="119">
        <f>C8+B8</f>
        <v>14348.227000000004</v>
      </c>
      <c r="E8" s="121">
        <f>(D8/$D$8)</f>
        <v>1</v>
      </c>
      <c r="F8" s="120">
        <f>SUM(F9:F22)</f>
        <v>12886.935999999994</v>
      </c>
      <c r="G8" s="119">
        <f>SUM(G9:G22)</f>
        <v>2635.7080000000005</v>
      </c>
      <c r="H8" s="119">
        <f>G8+F8</f>
        <v>15522.643999999995</v>
      </c>
      <c r="I8" s="118">
        <f>(D8/H8-1)*100</f>
        <v>-7.565830924164663</v>
      </c>
      <c r="J8" s="120">
        <f>SUM(J9:J22)</f>
        <v>98547.7050000001</v>
      </c>
      <c r="K8" s="119">
        <f>SUM(K9:K22)</f>
        <v>10063.360999999997</v>
      </c>
      <c r="L8" s="119">
        <f>K8+J8</f>
        <v>108611.06600000011</v>
      </c>
      <c r="M8" s="121">
        <f>(L8/$L$8)</f>
        <v>1</v>
      </c>
      <c r="N8" s="120">
        <f>SUM(N9:N22)</f>
        <v>89606.44400000002</v>
      </c>
      <c r="O8" s="119">
        <f>SUM(O9:O22)</f>
        <v>10658.048999999992</v>
      </c>
      <c r="P8" s="119">
        <f>O8+N8</f>
        <v>100264.49300000002</v>
      </c>
      <c r="Q8" s="118">
        <f aca="true" t="shared" si="0" ref="Q8:Q22">(L8/P8-1)*100</f>
        <v>8.3245551343885</v>
      </c>
    </row>
    <row r="9" spans="1:17" s="91" customFormat="1" ht="17.25" customHeight="1" thickTop="1">
      <c r="A9" s="102" t="s">
        <v>159</v>
      </c>
      <c r="B9" s="99">
        <v>4818.783000000003</v>
      </c>
      <c r="C9" s="98">
        <v>195.764</v>
      </c>
      <c r="D9" s="98">
        <f>C9+B9</f>
        <v>5014.547000000003</v>
      </c>
      <c r="E9" s="100">
        <f>(D9/$D$8)</f>
        <v>0.3494889647341098</v>
      </c>
      <c r="F9" s="99">
        <v>5197.619999999995</v>
      </c>
      <c r="G9" s="98">
        <v>188.82799999999997</v>
      </c>
      <c r="H9" s="98">
        <f>G9+F9</f>
        <v>5386.447999999995</v>
      </c>
      <c r="I9" s="101">
        <f>(D9/H9-1)*100</f>
        <v>-6.904382999705783</v>
      </c>
      <c r="J9" s="99">
        <v>35664.945000000036</v>
      </c>
      <c r="K9" s="98">
        <v>1712.5260000000005</v>
      </c>
      <c r="L9" s="98">
        <f>K9+J9</f>
        <v>37377.471000000034</v>
      </c>
      <c r="M9" s="100">
        <f>(L9/$L$8)</f>
        <v>0.3441405408911095</v>
      </c>
      <c r="N9" s="99">
        <v>34193.890999999996</v>
      </c>
      <c r="O9" s="98">
        <v>1642.895</v>
      </c>
      <c r="P9" s="98">
        <f>O9+N9</f>
        <v>35836.78599999999</v>
      </c>
      <c r="Q9" s="97">
        <f t="shared" si="0"/>
        <v>4.299171806311097</v>
      </c>
    </row>
    <row r="10" spans="1:17" s="91" customFormat="1" ht="17.25" customHeight="1">
      <c r="A10" s="102" t="s">
        <v>171</v>
      </c>
      <c r="B10" s="99">
        <v>2446.2949999999996</v>
      </c>
      <c r="C10" s="98">
        <v>0</v>
      </c>
      <c r="D10" s="98">
        <f>C10+B10</f>
        <v>2446.2949999999996</v>
      </c>
      <c r="E10" s="100">
        <f>(D10/$D$8)</f>
        <v>0.17049458445283858</v>
      </c>
      <c r="F10" s="99">
        <v>1076.416</v>
      </c>
      <c r="G10" s="98"/>
      <c r="H10" s="98">
        <f>G10+F10</f>
        <v>1076.416</v>
      </c>
      <c r="I10" s="101">
        <f>(D10/H10-1)*100</f>
        <v>127.26297267970743</v>
      </c>
      <c r="J10" s="99">
        <v>20135.813999999995</v>
      </c>
      <c r="K10" s="98"/>
      <c r="L10" s="98">
        <f>K10+J10</f>
        <v>20135.813999999995</v>
      </c>
      <c r="M10" s="100">
        <f>(L10/$L$8)</f>
        <v>0.1853937608898892</v>
      </c>
      <c r="N10" s="99">
        <v>12398.345999999998</v>
      </c>
      <c r="O10" s="98"/>
      <c r="P10" s="98">
        <f>O10+N10</f>
        <v>12398.345999999998</v>
      </c>
      <c r="Q10" s="97">
        <f t="shared" si="0"/>
        <v>62.40725980707425</v>
      </c>
    </row>
    <row r="11" spans="1:17" s="91" customFormat="1" ht="17.25" customHeight="1">
      <c r="A11" s="102" t="s">
        <v>160</v>
      </c>
      <c r="B11" s="99">
        <v>1857.3950000000007</v>
      </c>
      <c r="C11" s="98">
        <v>0</v>
      </c>
      <c r="D11" s="98">
        <f>C11+B11</f>
        <v>1857.3950000000007</v>
      </c>
      <c r="E11" s="100">
        <f>(D11/$D$8)</f>
        <v>0.12945118585034932</v>
      </c>
      <c r="F11" s="99">
        <v>2081.064999999998</v>
      </c>
      <c r="G11" s="98"/>
      <c r="H11" s="98">
        <f>G11+F11</f>
        <v>2081.064999999998</v>
      </c>
      <c r="I11" s="101">
        <f>(D11/H11-1)*100</f>
        <v>-10.74786227244211</v>
      </c>
      <c r="J11" s="99">
        <v>14433.726000000064</v>
      </c>
      <c r="K11" s="98"/>
      <c r="L11" s="98">
        <f>K11+J11</f>
        <v>14433.726000000064</v>
      </c>
      <c r="M11" s="100">
        <f>(L11/$L$8)</f>
        <v>0.13289369611748447</v>
      </c>
      <c r="N11" s="99">
        <v>12649.409000000034</v>
      </c>
      <c r="O11" s="98"/>
      <c r="P11" s="98">
        <f>O11+N11</f>
        <v>12649.409000000034</v>
      </c>
      <c r="Q11" s="97">
        <f t="shared" si="0"/>
        <v>14.105931747483424</v>
      </c>
    </row>
    <row r="12" spans="1:17" s="91" customFormat="1" ht="17.25" customHeight="1">
      <c r="A12" s="102" t="s">
        <v>172</v>
      </c>
      <c r="B12" s="99">
        <v>1200.944</v>
      </c>
      <c r="C12" s="98">
        <v>0</v>
      </c>
      <c r="D12" s="98">
        <f aca="true" t="shared" si="1" ref="D12:D19">C12+B12</f>
        <v>1200.944</v>
      </c>
      <c r="E12" s="100">
        <f aca="true" t="shared" si="2" ref="E12:E19">(D12/$D$8)</f>
        <v>0.08369981879991163</v>
      </c>
      <c r="F12" s="99">
        <v>2139.3160000000003</v>
      </c>
      <c r="G12" s="98"/>
      <c r="H12" s="98">
        <f aca="true" t="shared" si="3" ref="H12:H19">G12+F12</f>
        <v>2139.3160000000003</v>
      </c>
      <c r="I12" s="101">
        <f aca="true" t="shared" si="4" ref="I12:I19">(D12/H12-1)*100</f>
        <v>-43.86317869823814</v>
      </c>
      <c r="J12" s="99">
        <v>8498.920999999997</v>
      </c>
      <c r="K12" s="98"/>
      <c r="L12" s="98">
        <f aca="true" t="shared" si="5" ref="L12:L19">K12+J12</f>
        <v>8498.920999999997</v>
      </c>
      <c r="M12" s="100">
        <f aca="true" t="shared" si="6" ref="M12:M19">(L12/$L$8)</f>
        <v>0.07825096753953219</v>
      </c>
      <c r="N12" s="99">
        <v>12509.388</v>
      </c>
      <c r="O12" s="98"/>
      <c r="P12" s="98">
        <f aca="true" t="shared" si="7" ref="P12:P19">O12+N12</f>
        <v>12509.388</v>
      </c>
      <c r="Q12" s="97">
        <f aca="true" t="shared" si="8" ref="Q12:Q19">(L12/P12-1)*100</f>
        <v>-32.05965791451991</v>
      </c>
    </row>
    <row r="13" spans="1:17" s="91" customFormat="1" ht="17.25" customHeight="1">
      <c r="A13" s="102" t="s">
        <v>173</v>
      </c>
      <c r="B13" s="99">
        <v>565.484</v>
      </c>
      <c r="C13" s="98">
        <v>0</v>
      </c>
      <c r="D13" s="98">
        <f t="shared" si="1"/>
        <v>565.484</v>
      </c>
      <c r="E13" s="100">
        <f t="shared" si="2"/>
        <v>0.03941141996150464</v>
      </c>
      <c r="F13" s="99">
        <v>255.421</v>
      </c>
      <c r="G13" s="98"/>
      <c r="H13" s="98">
        <f t="shared" si="3"/>
        <v>255.421</v>
      </c>
      <c r="I13" s="101">
        <f t="shared" si="4"/>
        <v>121.39291600925533</v>
      </c>
      <c r="J13" s="99">
        <v>2763.294</v>
      </c>
      <c r="K13" s="98"/>
      <c r="L13" s="98">
        <f t="shared" si="5"/>
        <v>2763.294</v>
      </c>
      <c r="M13" s="100">
        <f t="shared" si="6"/>
        <v>0.025442103661886508</v>
      </c>
      <c r="N13" s="99">
        <v>1564.8349999999998</v>
      </c>
      <c r="O13" s="98"/>
      <c r="P13" s="98">
        <f t="shared" si="7"/>
        <v>1564.8349999999998</v>
      </c>
      <c r="Q13" s="97">
        <f t="shared" si="8"/>
        <v>76.58692450002718</v>
      </c>
    </row>
    <row r="14" spans="1:17" s="91" customFormat="1" ht="17.25" customHeight="1">
      <c r="A14" s="102" t="s">
        <v>174</v>
      </c>
      <c r="B14" s="99">
        <v>0</v>
      </c>
      <c r="C14" s="98">
        <v>345.71</v>
      </c>
      <c r="D14" s="98">
        <f t="shared" si="1"/>
        <v>345.71</v>
      </c>
      <c r="E14" s="100">
        <f t="shared" si="2"/>
        <v>0.02409426614173304</v>
      </c>
      <c r="F14" s="99"/>
      <c r="G14" s="98">
        <v>327.83</v>
      </c>
      <c r="H14" s="98">
        <f t="shared" si="3"/>
        <v>327.83</v>
      </c>
      <c r="I14" s="101">
        <f t="shared" si="4"/>
        <v>5.45404630448707</v>
      </c>
      <c r="J14" s="99"/>
      <c r="K14" s="98">
        <v>2024.970999999999</v>
      </c>
      <c r="L14" s="98">
        <f t="shared" si="5"/>
        <v>2024.970999999999</v>
      </c>
      <c r="M14" s="100">
        <f t="shared" si="6"/>
        <v>0.018644242014897425</v>
      </c>
      <c r="N14" s="99"/>
      <c r="O14" s="98">
        <v>3043.575</v>
      </c>
      <c r="P14" s="98">
        <f t="shared" si="7"/>
        <v>3043.575</v>
      </c>
      <c r="Q14" s="97">
        <f t="shared" si="8"/>
        <v>-33.4673533591254</v>
      </c>
    </row>
    <row r="15" spans="1:17" s="91" customFormat="1" ht="17.25" customHeight="1">
      <c r="A15" s="102" t="s">
        <v>175</v>
      </c>
      <c r="B15" s="99">
        <v>339.462</v>
      </c>
      <c r="C15" s="98">
        <v>0</v>
      </c>
      <c r="D15" s="98">
        <f t="shared" si="1"/>
        <v>339.462</v>
      </c>
      <c r="E15" s="100">
        <f t="shared" si="2"/>
        <v>0.023658811642720726</v>
      </c>
      <c r="F15" s="99">
        <v>209.651</v>
      </c>
      <c r="G15" s="98"/>
      <c r="H15" s="98">
        <f t="shared" si="3"/>
        <v>209.651</v>
      </c>
      <c r="I15" s="101">
        <f t="shared" si="4"/>
        <v>61.91766316402018</v>
      </c>
      <c r="J15" s="99">
        <v>3506.005</v>
      </c>
      <c r="K15" s="98"/>
      <c r="L15" s="98">
        <f t="shared" si="5"/>
        <v>3506.005</v>
      </c>
      <c r="M15" s="100">
        <f t="shared" si="6"/>
        <v>0.03228036634867387</v>
      </c>
      <c r="N15" s="99">
        <v>1658.8310000000006</v>
      </c>
      <c r="O15" s="98"/>
      <c r="P15" s="98">
        <f t="shared" si="7"/>
        <v>1658.8310000000006</v>
      </c>
      <c r="Q15" s="97">
        <f t="shared" si="8"/>
        <v>111.35395950521776</v>
      </c>
    </row>
    <row r="16" spans="1:17" s="91" customFormat="1" ht="17.25" customHeight="1">
      <c r="A16" s="102" t="s">
        <v>176</v>
      </c>
      <c r="B16" s="99">
        <v>296.96000000000004</v>
      </c>
      <c r="C16" s="98">
        <v>0</v>
      </c>
      <c r="D16" s="98">
        <f t="shared" si="1"/>
        <v>296.96000000000004</v>
      </c>
      <c r="E16" s="100">
        <f t="shared" si="2"/>
        <v>0.02069663380708989</v>
      </c>
      <c r="F16" s="99">
        <v>128.89199999999997</v>
      </c>
      <c r="G16" s="98"/>
      <c r="H16" s="98">
        <f t="shared" si="3"/>
        <v>128.89199999999997</v>
      </c>
      <c r="I16" s="101">
        <f t="shared" si="4"/>
        <v>130.39443875492668</v>
      </c>
      <c r="J16" s="99">
        <v>1772.1859999999995</v>
      </c>
      <c r="K16" s="98"/>
      <c r="L16" s="98">
        <f t="shared" si="5"/>
        <v>1772.1859999999995</v>
      </c>
      <c r="M16" s="100">
        <f t="shared" si="6"/>
        <v>0.016316808823145127</v>
      </c>
      <c r="N16" s="99">
        <v>1069.1619999999994</v>
      </c>
      <c r="O16" s="98"/>
      <c r="P16" s="98">
        <f t="shared" si="7"/>
        <v>1069.1619999999994</v>
      </c>
      <c r="Q16" s="97">
        <f t="shared" si="8"/>
        <v>65.7546751568051</v>
      </c>
    </row>
    <row r="17" spans="1:17" s="91" customFormat="1" ht="17.25" customHeight="1">
      <c r="A17" s="102" t="s">
        <v>177</v>
      </c>
      <c r="B17" s="99">
        <v>240.4</v>
      </c>
      <c r="C17" s="98">
        <v>0</v>
      </c>
      <c r="D17" s="98">
        <f t="shared" si="1"/>
        <v>240.4</v>
      </c>
      <c r="E17" s="100">
        <f t="shared" si="2"/>
        <v>0.016754683348681333</v>
      </c>
      <c r="F17" s="99">
        <v>229.7</v>
      </c>
      <c r="G17" s="98"/>
      <c r="H17" s="98">
        <f t="shared" si="3"/>
        <v>229.7</v>
      </c>
      <c r="I17" s="101">
        <f t="shared" si="4"/>
        <v>4.6582498911623915</v>
      </c>
      <c r="J17" s="99">
        <v>2125.7999999999975</v>
      </c>
      <c r="K17" s="98"/>
      <c r="L17" s="98">
        <f t="shared" si="5"/>
        <v>2125.7999999999975</v>
      </c>
      <c r="M17" s="100">
        <f t="shared" si="6"/>
        <v>0.01957259124958773</v>
      </c>
      <c r="N17" s="99">
        <v>1930.1999999999987</v>
      </c>
      <c r="O17" s="98"/>
      <c r="P17" s="98">
        <f t="shared" si="7"/>
        <v>1930.1999999999987</v>
      </c>
      <c r="Q17" s="97">
        <f t="shared" si="8"/>
        <v>10.13366490519112</v>
      </c>
    </row>
    <row r="18" spans="1:17" s="91" customFormat="1" ht="17.25" customHeight="1">
      <c r="A18" s="102" t="s">
        <v>166</v>
      </c>
      <c r="B18" s="99">
        <v>0</v>
      </c>
      <c r="C18" s="98">
        <v>205.35099999999997</v>
      </c>
      <c r="D18" s="98">
        <f t="shared" si="1"/>
        <v>205.35099999999997</v>
      </c>
      <c r="E18" s="100">
        <f t="shared" si="2"/>
        <v>0.014311942513872963</v>
      </c>
      <c r="F18" s="99"/>
      <c r="G18" s="98">
        <v>227.44500000000008</v>
      </c>
      <c r="H18" s="98">
        <f t="shared" si="3"/>
        <v>227.44500000000008</v>
      </c>
      <c r="I18" s="101">
        <f t="shared" si="4"/>
        <v>-9.7139967904329</v>
      </c>
      <c r="J18" s="99"/>
      <c r="K18" s="98">
        <v>1570.6140000000005</v>
      </c>
      <c r="L18" s="98">
        <f t="shared" si="5"/>
        <v>1570.6140000000005</v>
      </c>
      <c r="M18" s="100">
        <f t="shared" si="6"/>
        <v>0.014460902169950149</v>
      </c>
      <c r="N18" s="99"/>
      <c r="O18" s="98">
        <v>2016.0759999999927</v>
      </c>
      <c r="P18" s="98">
        <f t="shared" si="7"/>
        <v>2016.0759999999927</v>
      </c>
      <c r="Q18" s="97">
        <f t="shared" si="8"/>
        <v>-22.095496399936998</v>
      </c>
    </row>
    <row r="19" spans="1:17" s="91" customFormat="1" ht="17.25" customHeight="1">
      <c r="A19" s="475" t="s">
        <v>162</v>
      </c>
      <c r="B19" s="476">
        <v>204.10699999999994</v>
      </c>
      <c r="C19" s="477">
        <v>0.4</v>
      </c>
      <c r="D19" s="477">
        <f t="shared" si="1"/>
        <v>204.50699999999995</v>
      </c>
      <c r="E19" s="478">
        <f t="shared" si="2"/>
        <v>0.014253119915094727</v>
      </c>
      <c r="F19" s="476">
        <v>79.15999999999997</v>
      </c>
      <c r="G19" s="477"/>
      <c r="H19" s="477">
        <f t="shared" si="3"/>
        <v>79.15999999999997</v>
      </c>
      <c r="I19" s="479">
        <f t="shared" si="4"/>
        <v>158.34638706417388</v>
      </c>
      <c r="J19" s="476">
        <v>1705.1559999999997</v>
      </c>
      <c r="K19" s="477">
        <v>1.758</v>
      </c>
      <c r="L19" s="477">
        <f t="shared" si="5"/>
        <v>1706.9139999999998</v>
      </c>
      <c r="M19" s="478">
        <f t="shared" si="6"/>
        <v>0.015715838752563188</v>
      </c>
      <c r="N19" s="476">
        <v>627.9510000000002</v>
      </c>
      <c r="O19" s="477">
        <v>0.645</v>
      </c>
      <c r="P19" s="477">
        <f t="shared" si="7"/>
        <v>628.5960000000002</v>
      </c>
      <c r="Q19" s="480">
        <f t="shared" si="8"/>
        <v>171.5438851026731</v>
      </c>
    </row>
    <row r="20" spans="1:17" s="91" customFormat="1" ht="17.25" customHeight="1">
      <c r="A20" s="102" t="s">
        <v>178</v>
      </c>
      <c r="B20" s="99">
        <v>169.71199999999993</v>
      </c>
      <c r="C20" s="98">
        <v>0</v>
      </c>
      <c r="D20" s="98">
        <f>C20+B20</f>
        <v>169.71199999999993</v>
      </c>
      <c r="E20" s="100">
        <f>(D20/$D$8)</f>
        <v>0.011828081615937626</v>
      </c>
      <c r="F20" s="99">
        <v>89.52000000000002</v>
      </c>
      <c r="G20" s="98"/>
      <c r="H20" s="98">
        <f>G20+F20</f>
        <v>89.52000000000002</v>
      </c>
      <c r="I20" s="101" t="s">
        <v>50</v>
      </c>
      <c r="J20" s="99">
        <v>668.0429999999999</v>
      </c>
      <c r="K20" s="98"/>
      <c r="L20" s="98">
        <f>K20+J20</f>
        <v>668.0429999999999</v>
      </c>
      <c r="M20" s="100">
        <f>(L20/$L$8)</f>
        <v>0.006150782094340178</v>
      </c>
      <c r="N20" s="99">
        <v>1110.1009999999997</v>
      </c>
      <c r="O20" s="98"/>
      <c r="P20" s="98">
        <f>O20+N20</f>
        <v>1110.1009999999997</v>
      </c>
      <c r="Q20" s="97">
        <f t="shared" si="0"/>
        <v>-39.821421654426025</v>
      </c>
    </row>
    <row r="21" spans="1:17" s="91" customFormat="1" ht="17.25" customHeight="1">
      <c r="A21" s="102" t="s">
        <v>164</v>
      </c>
      <c r="B21" s="99">
        <v>167.663</v>
      </c>
      <c r="C21" s="98">
        <v>0</v>
      </c>
      <c r="D21" s="98">
        <f>C21+B21</f>
        <v>167.663</v>
      </c>
      <c r="E21" s="100">
        <f>(D21/$D$8)</f>
        <v>0.011685276515349246</v>
      </c>
      <c r="F21" s="99">
        <v>530.336</v>
      </c>
      <c r="G21" s="98"/>
      <c r="H21" s="98">
        <f>G21+F21</f>
        <v>530.336</v>
      </c>
      <c r="I21" s="101">
        <f>(D21/H21-1)*100</f>
        <v>-68.3855140891812</v>
      </c>
      <c r="J21" s="99">
        <v>2239.007000000001</v>
      </c>
      <c r="K21" s="98"/>
      <c r="L21" s="98">
        <f>K21+J21</f>
        <v>2239.007000000001</v>
      </c>
      <c r="M21" s="100">
        <f>(L21/$L$8)</f>
        <v>0.020614906772022646</v>
      </c>
      <c r="N21" s="99">
        <v>4439.998999999998</v>
      </c>
      <c r="O21" s="98"/>
      <c r="P21" s="98">
        <f>O21+N21</f>
        <v>4439.998999999998</v>
      </c>
      <c r="Q21" s="97">
        <f t="shared" si="0"/>
        <v>-49.571903056734875</v>
      </c>
    </row>
    <row r="22" spans="1:17" s="91" customFormat="1" ht="17.25" customHeight="1" thickBot="1">
      <c r="A22" s="96" t="s">
        <v>170</v>
      </c>
      <c r="B22" s="93">
        <v>699.1809999999999</v>
      </c>
      <c r="C22" s="92">
        <v>594.616</v>
      </c>
      <c r="D22" s="92">
        <f>C22+B22</f>
        <v>1293.797</v>
      </c>
      <c r="E22" s="94">
        <f>(D22/$D$8)</f>
        <v>0.09017121070080643</v>
      </c>
      <c r="F22" s="93">
        <v>869.8389999999999</v>
      </c>
      <c r="G22" s="92">
        <v>1891.6050000000005</v>
      </c>
      <c r="H22" s="92">
        <f>G22+F22</f>
        <v>2761.4440000000004</v>
      </c>
      <c r="I22" s="95">
        <f>(D22/H22-1)*100</f>
        <v>-53.14780962424008</v>
      </c>
      <c r="J22" s="93">
        <v>5034.807999999997</v>
      </c>
      <c r="K22" s="92">
        <v>4753.491999999997</v>
      </c>
      <c r="L22" s="92">
        <f>K22+J22</f>
        <v>9788.299999999994</v>
      </c>
      <c r="M22" s="94">
        <f>(L22/$L$8)</f>
        <v>0.09012249267491752</v>
      </c>
      <c r="N22" s="93">
        <v>5454.330999999998</v>
      </c>
      <c r="O22" s="92">
        <v>3954.8579999999993</v>
      </c>
      <c r="P22" s="92">
        <f>O22+N22</f>
        <v>9409.188999999998</v>
      </c>
      <c r="Q22" s="432">
        <f t="shared" si="0"/>
        <v>4.029157029367725</v>
      </c>
    </row>
    <row r="23" s="90" customFormat="1" ht="14.25">
      <c r="A23" s="116" t="s">
        <v>145</v>
      </c>
    </row>
    <row r="24" ht="14.25">
      <c r="A24" s="116" t="s">
        <v>40</v>
      </c>
    </row>
    <row r="25" ht="14.25">
      <c r="A25" s="88" t="s">
        <v>29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3:Q65536 I23:I65536 Q3 I3">
    <cfRule type="cellIs" priority="8" dxfId="93" operator="lessThan" stopIfTrue="1">
      <formula>0</formula>
    </cfRule>
  </conditionalFormatting>
  <conditionalFormatting sqref="I8:I22 Q8:Q22">
    <cfRule type="cellIs" priority="9" dxfId="93" operator="lessThan" stopIfTrue="1">
      <formula>0</formula>
    </cfRule>
    <cfRule type="cellIs" priority="10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1"/>
  <sheetViews>
    <sheetView showGridLines="0" zoomScale="80" zoomScaleNormal="80" zoomScalePageLayoutView="0" workbookViewId="0" topLeftCell="C1">
      <selection activeCell="M30" sqref="M30"/>
    </sheetView>
  </sheetViews>
  <sheetFormatPr defaultColWidth="8.00390625" defaultRowHeight="15"/>
  <cols>
    <col min="1" max="1" width="29.8515625" style="123" customWidth="1"/>
    <col min="2" max="2" width="10.7109375" style="123" bestFit="1" customWidth="1"/>
    <col min="3" max="3" width="12.28125" style="123" bestFit="1" customWidth="1"/>
    <col min="4" max="4" width="9.7109375" style="123" bestFit="1" customWidth="1"/>
    <col min="5" max="5" width="11.7109375" style="123" bestFit="1" customWidth="1"/>
    <col min="6" max="6" width="11.7109375" style="123" customWidth="1"/>
    <col min="7" max="7" width="10.7109375" style="123" customWidth="1"/>
    <col min="8" max="8" width="10.28125" style="123" bestFit="1" customWidth="1"/>
    <col min="9" max="9" width="11.7109375" style="123" bestFit="1" customWidth="1"/>
    <col min="10" max="10" width="9.7109375" style="123" bestFit="1" customWidth="1"/>
    <col min="11" max="11" width="11.7109375" style="123" bestFit="1" customWidth="1"/>
    <col min="12" max="12" width="10.8515625" style="123" customWidth="1"/>
    <col min="13" max="13" width="9.28125" style="123" customWidth="1"/>
    <col min="14" max="14" width="11.140625" style="123" customWidth="1"/>
    <col min="15" max="15" width="12.28125" style="123" bestFit="1" customWidth="1"/>
    <col min="16" max="16" width="9.28125" style="123" customWidth="1"/>
    <col min="17" max="17" width="10.7109375" style="123" bestFit="1" customWidth="1"/>
    <col min="18" max="18" width="12.7109375" style="123" bestFit="1" customWidth="1"/>
    <col min="19" max="19" width="10.140625" style="123" customWidth="1"/>
    <col min="20" max="21" width="11.140625" style="123" bestFit="1" customWidth="1"/>
    <col min="22" max="23" width="10.28125" style="123" customWidth="1"/>
    <col min="24" max="24" width="12.7109375" style="123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88" t="s">
        <v>28</v>
      </c>
      <c r="Y1" s="589"/>
    </row>
    <row r="2" ht="5.25" customHeight="1" thickBot="1"/>
    <row r="3" spans="1:25" ht="24" customHeight="1" thickTop="1">
      <c r="A3" s="590" t="s">
        <v>46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2"/>
    </row>
    <row r="4" spans="1:25" ht="21" customHeight="1" thickBot="1">
      <c r="A4" s="602" t="s">
        <v>45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4"/>
    </row>
    <row r="5" spans="1:25" s="169" customFormat="1" ht="19.5" customHeight="1" thickBot="1" thickTop="1">
      <c r="A5" s="593" t="s">
        <v>44</v>
      </c>
      <c r="B5" s="579" t="s">
        <v>36</v>
      </c>
      <c r="C5" s="580"/>
      <c r="D5" s="580"/>
      <c r="E5" s="580"/>
      <c r="F5" s="580"/>
      <c r="G5" s="580"/>
      <c r="H5" s="580"/>
      <c r="I5" s="580"/>
      <c r="J5" s="581"/>
      <c r="K5" s="581"/>
      <c r="L5" s="581"/>
      <c r="M5" s="582"/>
      <c r="N5" s="583" t="s">
        <v>35</v>
      </c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2"/>
    </row>
    <row r="6" spans="1:25" s="168" customFormat="1" ht="26.25" customHeight="1" thickBot="1">
      <c r="A6" s="594"/>
      <c r="B6" s="586" t="s">
        <v>155</v>
      </c>
      <c r="C6" s="575"/>
      <c r="D6" s="575"/>
      <c r="E6" s="575"/>
      <c r="F6" s="587"/>
      <c r="G6" s="576" t="s">
        <v>34</v>
      </c>
      <c r="H6" s="586" t="s">
        <v>156</v>
      </c>
      <c r="I6" s="575"/>
      <c r="J6" s="575"/>
      <c r="K6" s="575"/>
      <c r="L6" s="587"/>
      <c r="M6" s="576" t="s">
        <v>33</v>
      </c>
      <c r="N6" s="574" t="s">
        <v>157</v>
      </c>
      <c r="O6" s="575"/>
      <c r="P6" s="575"/>
      <c r="Q6" s="575"/>
      <c r="R6" s="575"/>
      <c r="S6" s="576" t="s">
        <v>34</v>
      </c>
      <c r="T6" s="574" t="s">
        <v>158</v>
      </c>
      <c r="U6" s="575"/>
      <c r="V6" s="575"/>
      <c r="W6" s="575"/>
      <c r="X6" s="575"/>
      <c r="Y6" s="576" t="s">
        <v>33</v>
      </c>
    </row>
    <row r="7" spans="1:25" s="163" customFormat="1" ht="26.25" customHeight="1">
      <c r="A7" s="595"/>
      <c r="B7" s="599" t="s">
        <v>22</v>
      </c>
      <c r="C7" s="600"/>
      <c r="D7" s="597" t="s">
        <v>21</v>
      </c>
      <c r="E7" s="598"/>
      <c r="F7" s="584" t="s">
        <v>17</v>
      </c>
      <c r="G7" s="577"/>
      <c r="H7" s="599" t="s">
        <v>22</v>
      </c>
      <c r="I7" s="600"/>
      <c r="J7" s="597" t="s">
        <v>21</v>
      </c>
      <c r="K7" s="598"/>
      <c r="L7" s="584" t="s">
        <v>17</v>
      </c>
      <c r="M7" s="577"/>
      <c r="N7" s="600" t="s">
        <v>22</v>
      </c>
      <c r="O7" s="600"/>
      <c r="P7" s="605" t="s">
        <v>21</v>
      </c>
      <c r="Q7" s="600"/>
      <c r="R7" s="584" t="s">
        <v>17</v>
      </c>
      <c r="S7" s="577"/>
      <c r="T7" s="606" t="s">
        <v>22</v>
      </c>
      <c r="U7" s="598"/>
      <c r="V7" s="597" t="s">
        <v>21</v>
      </c>
      <c r="W7" s="601"/>
      <c r="X7" s="584" t="s">
        <v>17</v>
      </c>
      <c r="Y7" s="577"/>
    </row>
    <row r="8" spans="1:25" s="163" customFormat="1" ht="31.5" thickBot="1">
      <c r="A8" s="596"/>
      <c r="B8" s="166" t="s">
        <v>19</v>
      </c>
      <c r="C8" s="164" t="s">
        <v>18</v>
      </c>
      <c r="D8" s="165" t="s">
        <v>19</v>
      </c>
      <c r="E8" s="164" t="s">
        <v>18</v>
      </c>
      <c r="F8" s="585"/>
      <c r="G8" s="578"/>
      <c r="H8" s="166" t="s">
        <v>19</v>
      </c>
      <c r="I8" s="164" t="s">
        <v>18</v>
      </c>
      <c r="J8" s="165" t="s">
        <v>19</v>
      </c>
      <c r="K8" s="164" t="s">
        <v>18</v>
      </c>
      <c r="L8" s="585"/>
      <c r="M8" s="578"/>
      <c r="N8" s="167" t="s">
        <v>19</v>
      </c>
      <c r="O8" s="164" t="s">
        <v>18</v>
      </c>
      <c r="P8" s="165" t="s">
        <v>19</v>
      </c>
      <c r="Q8" s="164" t="s">
        <v>18</v>
      </c>
      <c r="R8" s="585"/>
      <c r="S8" s="578"/>
      <c r="T8" s="166" t="s">
        <v>19</v>
      </c>
      <c r="U8" s="164" t="s">
        <v>18</v>
      </c>
      <c r="V8" s="165" t="s">
        <v>19</v>
      </c>
      <c r="W8" s="164" t="s">
        <v>18</v>
      </c>
      <c r="X8" s="585"/>
      <c r="Y8" s="578"/>
    </row>
    <row r="9" spans="1:25" s="152" customFormat="1" ht="18" customHeight="1" thickBot="1" thickTop="1">
      <c r="A9" s="162" t="s">
        <v>24</v>
      </c>
      <c r="B9" s="161">
        <f>SUM(B10:B39)</f>
        <v>486558</v>
      </c>
      <c r="C9" s="155">
        <f>SUM(C10:C39)</f>
        <v>456240</v>
      </c>
      <c r="D9" s="156">
        <f>SUM(D10:D39)</f>
        <v>2805</v>
      </c>
      <c r="E9" s="155">
        <f>SUM(E10:E39)</f>
        <v>2709</v>
      </c>
      <c r="F9" s="154">
        <f aca="true" t="shared" si="0" ref="F9:F39">SUM(B9:E9)</f>
        <v>948312</v>
      </c>
      <c r="G9" s="158">
        <f aca="true" t="shared" si="1" ref="G9:G39">F9/$F$9</f>
        <v>1</v>
      </c>
      <c r="H9" s="157">
        <f>SUM(H10:H39)</f>
        <v>416766</v>
      </c>
      <c r="I9" s="155">
        <f>SUM(I10:I39)</f>
        <v>397900</v>
      </c>
      <c r="J9" s="156">
        <f>SUM(J10:J39)</f>
        <v>3326</v>
      </c>
      <c r="K9" s="155">
        <f>SUM(K10:K39)</f>
        <v>3573</v>
      </c>
      <c r="L9" s="154">
        <f aca="true" t="shared" si="2" ref="L9:L39">SUM(H9:K9)</f>
        <v>821565</v>
      </c>
      <c r="M9" s="160">
        <f aca="true" t="shared" si="3" ref="M9:M39">IF(ISERROR(F9/L9-1),"         /0",(F9/L9-1))</f>
        <v>0.1542750725749027</v>
      </c>
      <c r="N9" s="159">
        <f>SUM(N10:N39)</f>
        <v>3233801</v>
      </c>
      <c r="O9" s="155">
        <f>SUM(O10:O39)</f>
        <v>3146925</v>
      </c>
      <c r="P9" s="156">
        <f>SUM(P10:P39)</f>
        <v>30126</v>
      </c>
      <c r="Q9" s="155">
        <f>SUM(Q10:Q39)</f>
        <v>27913</v>
      </c>
      <c r="R9" s="154">
        <f aca="true" t="shared" si="4" ref="R9:R39">SUM(N9:Q9)</f>
        <v>6438765</v>
      </c>
      <c r="S9" s="158">
        <f aca="true" t="shared" si="5" ref="S9:S39">R9/$R$9</f>
        <v>1</v>
      </c>
      <c r="T9" s="157">
        <f>SUM(T10:T39)</f>
        <v>2900767</v>
      </c>
      <c r="U9" s="155">
        <f>SUM(U10:U39)</f>
        <v>2819548</v>
      </c>
      <c r="V9" s="156">
        <f>SUM(V10:V39)</f>
        <v>32951</v>
      </c>
      <c r="W9" s="155">
        <f>SUM(W10:W39)</f>
        <v>33960</v>
      </c>
      <c r="X9" s="154">
        <f aca="true" t="shared" si="6" ref="X9:X39">SUM(T9:W9)</f>
        <v>5787226</v>
      </c>
      <c r="Y9" s="153">
        <f>IF(ISERROR(R9/X9-1),"         /0",(R9/X9-1))</f>
        <v>0.1125822630738802</v>
      </c>
    </row>
    <row r="10" spans="1:25" ht="19.5" customHeight="1" thickTop="1">
      <c r="A10" s="151" t="s">
        <v>159</v>
      </c>
      <c r="B10" s="149">
        <v>144669</v>
      </c>
      <c r="C10" s="145">
        <v>140175</v>
      </c>
      <c r="D10" s="146">
        <v>2566</v>
      </c>
      <c r="E10" s="145">
        <v>2379</v>
      </c>
      <c r="F10" s="144">
        <f t="shared" si="0"/>
        <v>289789</v>
      </c>
      <c r="G10" s="148">
        <f t="shared" si="1"/>
        <v>0.30558402719779987</v>
      </c>
      <c r="H10" s="147">
        <v>132868</v>
      </c>
      <c r="I10" s="145">
        <v>130455</v>
      </c>
      <c r="J10" s="146">
        <v>2611</v>
      </c>
      <c r="K10" s="145">
        <v>2854</v>
      </c>
      <c r="L10" s="144">
        <f t="shared" si="2"/>
        <v>268788</v>
      </c>
      <c r="M10" s="150">
        <f t="shared" si="3"/>
        <v>0.07813220828310796</v>
      </c>
      <c r="N10" s="149">
        <v>987751</v>
      </c>
      <c r="O10" s="145">
        <v>970364</v>
      </c>
      <c r="P10" s="146">
        <v>25250</v>
      </c>
      <c r="Q10" s="145">
        <v>22836</v>
      </c>
      <c r="R10" s="144">
        <f t="shared" si="4"/>
        <v>2006201</v>
      </c>
      <c r="S10" s="148">
        <f t="shared" si="5"/>
        <v>0.3115816464803421</v>
      </c>
      <c r="T10" s="147">
        <v>983925</v>
      </c>
      <c r="U10" s="145">
        <v>979718</v>
      </c>
      <c r="V10" s="146">
        <v>26394</v>
      </c>
      <c r="W10" s="145">
        <v>26961</v>
      </c>
      <c r="X10" s="144">
        <f t="shared" si="6"/>
        <v>2016998</v>
      </c>
      <c r="Y10" s="143">
        <f aca="true" t="shared" si="7" ref="Y10:Y39">IF(ISERROR(R10/X10-1),"         /0",IF(R10/X10&gt;5,"  *  ",(R10/X10-1)))</f>
        <v>-0.005353004812101991</v>
      </c>
    </row>
    <row r="11" spans="1:25" ht="19.5" customHeight="1">
      <c r="A11" s="142" t="s">
        <v>164</v>
      </c>
      <c r="B11" s="140">
        <v>74406</v>
      </c>
      <c r="C11" s="136">
        <v>67220</v>
      </c>
      <c r="D11" s="137">
        <v>0</v>
      </c>
      <c r="E11" s="136">
        <v>0</v>
      </c>
      <c r="F11" s="135">
        <f t="shared" si="0"/>
        <v>141626</v>
      </c>
      <c r="G11" s="139">
        <f t="shared" si="1"/>
        <v>0.1493453631294342</v>
      </c>
      <c r="H11" s="138">
        <v>58330</v>
      </c>
      <c r="I11" s="136">
        <v>53437</v>
      </c>
      <c r="J11" s="137">
        <v>165</v>
      </c>
      <c r="K11" s="136">
        <v>165</v>
      </c>
      <c r="L11" s="135">
        <f t="shared" si="2"/>
        <v>112097</v>
      </c>
      <c r="M11" s="141">
        <f t="shared" si="3"/>
        <v>0.2634236420243181</v>
      </c>
      <c r="N11" s="140">
        <v>509639</v>
      </c>
      <c r="O11" s="136">
        <v>479429</v>
      </c>
      <c r="P11" s="137">
        <v>449</v>
      </c>
      <c r="Q11" s="136">
        <v>753</v>
      </c>
      <c r="R11" s="135">
        <f t="shared" si="4"/>
        <v>990270</v>
      </c>
      <c r="S11" s="139">
        <f t="shared" si="5"/>
        <v>0.1537981274359291</v>
      </c>
      <c r="T11" s="138">
        <v>415078</v>
      </c>
      <c r="U11" s="136">
        <v>396170</v>
      </c>
      <c r="V11" s="137">
        <v>1726</v>
      </c>
      <c r="W11" s="136">
        <v>1959</v>
      </c>
      <c r="X11" s="135">
        <f t="shared" si="6"/>
        <v>814933</v>
      </c>
      <c r="Y11" s="134">
        <f t="shared" si="7"/>
        <v>0.2151551109109584</v>
      </c>
    </row>
    <row r="12" spans="1:25" ht="19.5" customHeight="1">
      <c r="A12" s="142" t="s">
        <v>179</v>
      </c>
      <c r="B12" s="140">
        <v>27603</v>
      </c>
      <c r="C12" s="136">
        <v>29672</v>
      </c>
      <c r="D12" s="137">
        <v>0</v>
      </c>
      <c r="E12" s="136">
        <v>0</v>
      </c>
      <c r="F12" s="135">
        <f>SUM(B12:E12)</f>
        <v>57275</v>
      </c>
      <c r="G12" s="139">
        <f>F12/$F$9</f>
        <v>0.060396789242359056</v>
      </c>
      <c r="H12" s="138">
        <v>29188</v>
      </c>
      <c r="I12" s="136">
        <v>29904</v>
      </c>
      <c r="J12" s="137"/>
      <c r="K12" s="136"/>
      <c r="L12" s="135">
        <f>SUM(H12:K12)</f>
        <v>59092</v>
      </c>
      <c r="M12" s="141">
        <f>IF(ISERROR(F12/L12-1),"         /0",(F12/L12-1))</f>
        <v>-0.03074866310160429</v>
      </c>
      <c r="N12" s="140">
        <v>191160</v>
      </c>
      <c r="O12" s="136">
        <v>189499</v>
      </c>
      <c r="P12" s="137"/>
      <c r="Q12" s="136"/>
      <c r="R12" s="135">
        <f>SUM(N12:Q12)</f>
        <v>380659</v>
      </c>
      <c r="S12" s="139">
        <f>R12/$R$9</f>
        <v>0.05911987780265315</v>
      </c>
      <c r="T12" s="138">
        <v>191687</v>
      </c>
      <c r="U12" s="136">
        <v>183019</v>
      </c>
      <c r="V12" s="137"/>
      <c r="W12" s="136"/>
      <c r="X12" s="135">
        <f>SUM(T12:W12)</f>
        <v>374706</v>
      </c>
      <c r="Y12" s="134">
        <f>IF(ISERROR(R12/X12-1),"         /0",IF(R12/X12&gt;5,"  *  ",(R12/X12-1)))</f>
        <v>0.01588712217044841</v>
      </c>
    </row>
    <row r="13" spans="1:25" ht="19.5" customHeight="1">
      <c r="A13" s="142" t="s">
        <v>180</v>
      </c>
      <c r="B13" s="140">
        <v>27904</v>
      </c>
      <c r="C13" s="136">
        <v>23960</v>
      </c>
      <c r="D13" s="137">
        <v>0</v>
      </c>
      <c r="E13" s="136">
        <v>0</v>
      </c>
      <c r="F13" s="135">
        <f aca="true" t="shared" si="8" ref="F13:F24">SUM(B13:E13)</f>
        <v>51864</v>
      </c>
      <c r="G13" s="139">
        <f aca="true" t="shared" si="9" ref="G13:G21">F13/$F$9</f>
        <v>0.05469086123554273</v>
      </c>
      <c r="H13" s="138">
        <v>26884</v>
      </c>
      <c r="I13" s="136">
        <v>24233</v>
      </c>
      <c r="J13" s="137"/>
      <c r="K13" s="136"/>
      <c r="L13" s="135">
        <f aca="true" t="shared" si="10" ref="L13:L24">SUM(H13:K13)</f>
        <v>51117</v>
      </c>
      <c r="M13" s="141">
        <f aca="true" t="shared" si="11" ref="M13:M24">IF(ISERROR(F13/L13-1),"         /0",(F13/L13-1))</f>
        <v>0.014613533658078603</v>
      </c>
      <c r="N13" s="140">
        <v>189469</v>
      </c>
      <c r="O13" s="136">
        <v>185534</v>
      </c>
      <c r="P13" s="137"/>
      <c r="Q13" s="136"/>
      <c r="R13" s="135">
        <f aca="true" t="shared" si="12" ref="R13:R24">SUM(N13:Q13)</f>
        <v>375003</v>
      </c>
      <c r="S13" s="139">
        <f aca="true" t="shared" si="13" ref="S13:S21">R13/$R$9</f>
        <v>0.05824144847653238</v>
      </c>
      <c r="T13" s="138">
        <v>173263</v>
      </c>
      <c r="U13" s="136">
        <v>171285</v>
      </c>
      <c r="V13" s="137"/>
      <c r="W13" s="136"/>
      <c r="X13" s="135">
        <f aca="true" t="shared" si="14" ref="X13:X24">SUM(T13:W13)</f>
        <v>344548</v>
      </c>
      <c r="Y13" s="134">
        <f aca="true" t="shared" si="15" ref="Y13:Y24">IF(ISERROR(R13/X13-1),"         /0",IF(R13/X13&gt;5,"  *  ",(R13/X13-1)))</f>
        <v>0.08839116755865661</v>
      </c>
    </row>
    <row r="14" spans="1:25" ht="19.5" customHeight="1">
      <c r="A14" s="142" t="s">
        <v>181</v>
      </c>
      <c r="B14" s="140">
        <v>21488</v>
      </c>
      <c r="C14" s="136">
        <v>20058</v>
      </c>
      <c r="D14" s="137">
        <v>0</v>
      </c>
      <c r="E14" s="136">
        <v>0</v>
      </c>
      <c r="F14" s="135">
        <f>SUM(B14:E14)</f>
        <v>41546</v>
      </c>
      <c r="G14" s="139">
        <f>F14/$F$9</f>
        <v>0.04381047587713748</v>
      </c>
      <c r="H14" s="138">
        <v>14157</v>
      </c>
      <c r="I14" s="136">
        <v>14434</v>
      </c>
      <c r="J14" s="137"/>
      <c r="K14" s="136"/>
      <c r="L14" s="135">
        <f>SUM(H14:K14)</f>
        <v>28591</v>
      </c>
      <c r="M14" s="141">
        <f>IF(ISERROR(F14/L14-1),"         /0",(F14/L14-1))</f>
        <v>0.453114616487706</v>
      </c>
      <c r="N14" s="140">
        <v>137387</v>
      </c>
      <c r="O14" s="136">
        <v>133464</v>
      </c>
      <c r="P14" s="137">
        <v>146</v>
      </c>
      <c r="Q14" s="136">
        <v>148</v>
      </c>
      <c r="R14" s="135">
        <f>SUM(N14:Q14)</f>
        <v>271145</v>
      </c>
      <c r="S14" s="139">
        <f>R14/$R$9</f>
        <v>0.04211133656842578</v>
      </c>
      <c r="T14" s="138">
        <v>100434</v>
      </c>
      <c r="U14" s="136">
        <v>94967</v>
      </c>
      <c r="V14" s="137"/>
      <c r="W14" s="136">
        <v>68</v>
      </c>
      <c r="X14" s="135">
        <f>SUM(T14:W14)</f>
        <v>195469</v>
      </c>
      <c r="Y14" s="134">
        <f>IF(ISERROR(R14/X14-1),"         /0",IF(R14/X14&gt;5,"  *  ",(R14/X14-1)))</f>
        <v>0.38715090372386407</v>
      </c>
    </row>
    <row r="15" spans="1:25" ht="19.5" customHeight="1">
      <c r="A15" s="142" t="s">
        <v>182</v>
      </c>
      <c r="B15" s="140">
        <v>19610</v>
      </c>
      <c r="C15" s="136">
        <v>17578</v>
      </c>
      <c r="D15" s="137">
        <v>0</v>
      </c>
      <c r="E15" s="136">
        <v>0</v>
      </c>
      <c r="F15" s="135">
        <f>SUM(B15:E15)</f>
        <v>37188</v>
      </c>
      <c r="G15" s="139">
        <f>F15/$F$9</f>
        <v>0.03921494191784982</v>
      </c>
      <c r="H15" s="138">
        <v>16647</v>
      </c>
      <c r="I15" s="136">
        <v>15190</v>
      </c>
      <c r="J15" s="137"/>
      <c r="K15" s="136"/>
      <c r="L15" s="135">
        <f>SUM(H15:K15)</f>
        <v>31837</v>
      </c>
      <c r="M15" s="141">
        <f>IF(ISERROR(F15/L15-1),"         /0",(F15/L15-1))</f>
        <v>0.16807488142727012</v>
      </c>
      <c r="N15" s="140">
        <v>122015</v>
      </c>
      <c r="O15" s="136">
        <v>120328</v>
      </c>
      <c r="P15" s="137"/>
      <c r="Q15" s="136"/>
      <c r="R15" s="135">
        <f>SUM(N15:Q15)</f>
        <v>242343</v>
      </c>
      <c r="S15" s="139">
        <f>R15/$R$9</f>
        <v>0.03763811849011418</v>
      </c>
      <c r="T15" s="138">
        <v>93379</v>
      </c>
      <c r="U15" s="136">
        <v>91467</v>
      </c>
      <c r="V15" s="137"/>
      <c r="W15" s="136"/>
      <c r="X15" s="135">
        <f>SUM(T15:W15)</f>
        <v>184846</v>
      </c>
      <c r="Y15" s="134">
        <f>IF(ISERROR(R15/X15-1),"         /0",IF(R15/X15&gt;5,"  *  ",(R15/X15-1)))</f>
        <v>0.3110535256375577</v>
      </c>
    </row>
    <row r="16" spans="1:25" ht="19.5" customHeight="1">
      <c r="A16" s="142" t="s">
        <v>160</v>
      </c>
      <c r="B16" s="140">
        <v>18082</v>
      </c>
      <c r="C16" s="136">
        <v>16968</v>
      </c>
      <c r="D16" s="137">
        <v>0</v>
      </c>
      <c r="E16" s="136">
        <v>0</v>
      </c>
      <c r="F16" s="135">
        <f>SUM(B16:E16)</f>
        <v>35050</v>
      </c>
      <c r="G16" s="139">
        <f>F16/$F$9</f>
        <v>0.03696040965420663</v>
      </c>
      <c r="H16" s="138">
        <v>11351</v>
      </c>
      <c r="I16" s="136">
        <v>11759</v>
      </c>
      <c r="J16" s="137"/>
      <c r="K16" s="136"/>
      <c r="L16" s="135">
        <f>SUM(H16:K16)</f>
        <v>23110</v>
      </c>
      <c r="M16" s="141">
        <f>IF(ISERROR(F16/L16-1),"         /0",(F16/L16-1))</f>
        <v>0.5166594547814798</v>
      </c>
      <c r="N16" s="140">
        <v>148618</v>
      </c>
      <c r="O16" s="136">
        <v>144341</v>
      </c>
      <c r="P16" s="137">
        <v>1066</v>
      </c>
      <c r="Q16" s="136">
        <v>1069</v>
      </c>
      <c r="R16" s="135">
        <f>SUM(N16:Q16)</f>
        <v>295094</v>
      </c>
      <c r="S16" s="139">
        <f>R16/$R$9</f>
        <v>0.04583083867791417</v>
      </c>
      <c r="T16" s="138">
        <v>70077</v>
      </c>
      <c r="U16" s="136">
        <v>69904</v>
      </c>
      <c r="V16" s="137">
        <v>252</v>
      </c>
      <c r="W16" s="136">
        <v>251</v>
      </c>
      <c r="X16" s="135">
        <f>SUM(T16:W16)</f>
        <v>140484</v>
      </c>
      <c r="Y16" s="134">
        <f>IF(ISERROR(R16/X16-1),"         /0",IF(R16/X16&gt;5,"  *  ",(R16/X16-1)))</f>
        <v>1.1005523760712963</v>
      </c>
    </row>
    <row r="17" spans="1:25" ht="19.5" customHeight="1">
      <c r="A17" s="142" t="s">
        <v>183</v>
      </c>
      <c r="B17" s="140">
        <v>15931</v>
      </c>
      <c r="C17" s="136">
        <v>15176</v>
      </c>
      <c r="D17" s="137">
        <v>0</v>
      </c>
      <c r="E17" s="136">
        <v>0</v>
      </c>
      <c r="F17" s="135">
        <f>SUM(B17:E17)</f>
        <v>31107</v>
      </c>
      <c r="G17" s="139">
        <f>F17/$F$9</f>
        <v>0.03280249538126692</v>
      </c>
      <c r="H17" s="138">
        <v>12089</v>
      </c>
      <c r="I17" s="136">
        <v>11062</v>
      </c>
      <c r="J17" s="137"/>
      <c r="K17" s="136"/>
      <c r="L17" s="135">
        <f>SUM(H17:K17)</f>
        <v>23151</v>
      </c>
      <c r="M17" s="141">
        <f>IF(ISERROR(F17/L17-1),"         /0",(F17/L17-1))</f>
        <v>0.34365686147466623</v>
      </c>
      <c r="N17" s="140">
        <v>103097</v>
      </c>
      <c r="O17" s="136">
        <v>98643</v>
      </c>
      <c r="P17" s="137"/>
      <c r="Q17" s="136"/>
      <c r="R17" s="135">
        <f>SUM(N17:Q17)</f>
        <v>201740</v>
      </c>
      <c r="S17" s="139">
        <f>R17/$R$9</f>
        <v>0.03133209551831757</v>
      </c>
      <c r="T17" s="138">
        <v>85587</v>
      </c>
      <c r="U17" s="136">
        <v>78992</v>
      </c>
      <c r="V17" s="137"/>
      <c r="W17" s="136"/>
      <c r="X17" s="135">
        <f>SUM(T17:W17)</f>
        <v>164579</v>
      </c>
      <c r="Y17" s="134">
        <f>IF(ISERROR(R17/X17-1),"         /0",IF(R17/X17&gt;5,"  *  ",(R17/X17-1)))</f>
        <v>0.22579429939421192</v>
      </c>
    </row>
    <row r="18" spans="1:25" ht="19.5" customHeight="1">
      <c r="A18" s="142" t="s">
        <v>184</v>
      </c>
      <c r="B18" s="140">
        <v>14175</v>
      </c>
      <c r="C18" s="136">
        <v>13257</v>
      </c>
      <c r="D18" s="137">
        <v>93</v>
      </c>
      <c r="E18" s="136">
        <v>93</v>
      </c>
      <c r="F18" s="135">
        <f t="shared" si="8"/>
        <v>27618</v>
      </c>
      <c r="G18" s="139">
        <f t="shared" si="9"/>
        <v>0.029123326500139195</v>
      </c>
      <c r="H18" s="138">
        <v>10561</v>
      </c>
      <c r="I18" s="136">
        <v>9667</v>
      </c>
      <c r="J18" s="137">
        <v>88</v>
      </c>
      <c r="K18" s="136">
        <v>91</v>
      </c>
      <c r="L18" s="135">
        <f t="shared" si="10"/>
        <v>20407</v>
      </c>
      <c r="M18" s="141">
        <f t="shared" si="11"/>
        <v>0.35335914147106395</v>
      </c>
      <c r="N18" s="140">
        <v>90736</v>
      </c>
      <c r="O18" s="136">
        <v>85039</v>
      </c>
      <c r="P18" s="137">
        <v>210</v>
      </c>
      <c r="Q18" s="136">
        <v>209</v>
      </c>
      <c r="R18" s="135">
        <f t="shared" si="12"/>
        <v>176194</v>
      </c>
      <c r="S18" s="139">
        <f t="shared" si="13"/>
        <v>0.027364564477815233</v>
      </c>
      <c r="T18" s="138">
        <v>58168</v>
      </c>
      <c r="U18" s="136">
        <v>56229</v>
      </c>
      <c r="V18" s="137">
        <v>349</v>
      </c>
      <c r="W18" s="136">
        <v>229</v>
      </c>
      <c r="X18" s="135">
        <f t="shared" si="14"/>
        <v>114975</v>
      </c>
      <c r="Y18" s="134">
        <f t="shared" si="15"/>
        <v>0.5324548814959773</v>
      </c>
    </row>
    <row r="19" spans="1:25" ht="19.5" customHeight="1">
      <c r="A19" s="142" t="s">
        <v>185</v>
      </c>
      <c r="B19" s="140">
        <v>12672</v>
      </c>
      <c r="C19" s="136">
        <v>12095</v>
      </c>
      <c r="D19" s="137">
        <v>0</v>
      </c>
      <c r="E19" s="136">
        <v>0</v>
      </c>
      <c r="F19" s="135">
        <f t="shared" si="8"/>
        <v>24767</v>
      </c>
      <c r="G19" s="139">
        <f t="shared" si="9"/>
        <v>0.026116931980192173</v>
      </c>
      <c r="H19" s="138">
        <v>11487</v>
      </c>
      <c r="I19" s="136">
        <v>11395</v>
      </c>
      <c r="J19" s="137"/>
      <c r="K19" s="136"/>
      <c r="L19" s="135">
        <f t="shared" si="10"/>
        <v>22882</v>
      </c>
      <c r="M19" s="141">
        <f t="shared" si="11"/>
        <v>0.08237916266060652</v>
      </c>
      <c r="N19" s="140">
        <v>91780</v>
      </c>
      <c r="O19" s="136">
        <v>89632</v>
      </c>
      <c r="P19" s="137">
        <v>0</v>
      </c>
      <c r="Q19" s="136"/>
      <c r="R19" s="135">
        <f t="shared" si="12"/>
        <v>181412</v>
      </c>
      <c r="S19" s="139">
        <f t="shared" si="13"/>
        <v>0.028174968336319155</v>
      </c>
      <c r="T19" s="138">
        <v>87520</v>
      </c>
      <c r="U19" s="136">
        <v>85439</v>
      </c>
      <c r="V19" s="137"/>
      <c r="W19" s="136"/>
      <c r="X19" s="135">
        <f t="shared" si="14"/>
        <v>172959</v>
      </c>
      <c r="Y19" s="134">
        <f t="shared" si="15"/>
        <v>0.048872854260258114</v>
      </c>
    </row>
    <row r="20" spans="1:25" ht="19.5" customHeight="1">
      <c r="A20" s="142" t="s">
        <v>186</v>
      </c>
      <c r="B20" s="140">
        <v>12472</v>
      </c>
      <c r="C20" s="136">
        <v>11117</v>
      </c>
      <c r="D20" s="137">
        <v>0</v>
      </c>
      <c r="E20" s="136">
        <v>0</v>
      </c>
      <c r="F20" s="135">
        <f t="shared" si="8"/>
        <v>23589</v>
      </c>
      <c r="G20" s="139">
        <f t="shared" si="9"/>
        <v>0.02487472477412497</v>
      </c>
      <c r="H20" s="138">
        <v>10693</v>
      </c>
      <c r="I20" s="136">
        <v>9178</v>
      </c>
      <c r="J20" s="137"/>
      <c r="K20" s="136"/>
      <c r="L20" s="135">
        <f t="shared" si="10"/>
        <v>19871</v>
      </c>
      <c r="M20" s="141">
        <f t="shared" si="11"/>
        <v>0.1871068391122741</v>
      </c>
      <c r="N20" s="140">
        <v>95579</v>
      </c>
      <c r="O20" s="136">
        <v>94472</v>
      </c>
      <c r="P20" s="137"/>
      <c r="Q20" s="136"/>
      <c r="R20" s="135">
        <f t="shared" si="12"/>
        <v>190051</v>
      </c>
      <c r="S20" s="139">
        <f t="shared" si="13"/>
        <v>0.02951668526495376</v>
      </c>
      <c r="T20" s="138">
        <v>88713</v>
      </c>
      <c r="U20" s="136">
        <v>84905</v>
      </c>
      <c r="V20" s="137"/>
      <c r="W20" s="136"/>
      <c r="X20" s="135">
        <f t="shared" si="14"/>
        <v>173618</v>
      </c>
      <c r="Y20" s="134">
        <f t="shared" si="15"/>
        <v>0.09465032427513287</v>
      </c>
    </row>
    <row r="21" spans="1:25" ht="19.5" customHeight="1">
      <c r="A21" s="142" t="s">
        <v>187</v>
      </c>
      <c r="B21" s="140">
        <v>10946</v>
      </c>
      <c r="C21" s="136">
        <v>10244</v>
      </c>
      <c r="D21" s="137">
        <v>0</v>
      </c>
      <c r="E21" s="136">
        <v>0</v>
      </c>
      <c r="F21" s="135">
        <f t="shared" si="8"/>
        <v>21190</v>
      </c>
      <c r="G21" s="139">
        <f t="shared" si="9"/>
        <v>0.022344966635453312</v>
      </c>
      <c r="H21" s="138">
        <v>9316</v>
      </c>
      <c r="I21" s="136">
        <v>9418</v>
      </c>
      <c r="J21" s="137"/>
      <c r="K21" s="136"/>
      <c r="L21" s="135">
        <f t="shared" si="10"/>
        <v>18734</v>
      </c>
      <c r="M21" s="141">
        <f t="shared" si="11"/>
        <v>0.13109853741859712</v>
      </c>
      <c r="N21" s="140">
        <v>74404</v>
      </c>
      <c r="O21" s="136">
        <v>69703</v>
      </c>
      <c r="P21" s="137"/>
      <c r="Q21" s="136"/>
      <c r="R21" s="135">
        <f t="shared" si="12"/>
        <v>144107</v>
      </c>
      <c r="S21" s="139">
        <f t="shared" si="13"/>
        <v>0.022381155392377266</v>
      </c>
      <c r="T21" s="138">
        <v>72264</v>
      </c>
      <c r="U21" s="136">
        <v>67948</v>
      </c>
      <c r="V21" s="137"/>
      <c r="W21" s="136"/>
      <c r="X21" s="135">
        <f t="shared" si="14"/>
        <v>140212</v>
      </c>
      <c r="Y21" s="134">
        <f t="shared" si="15"/>
        <v>0.0277793626793712</v>
      </c>
    </row>
    <row r="22" spans="1:25" ht="19.5" customHeight="1">
      <c r="A22" s="142" t="s">
        <v>188</v>
      </c>
      <c r="B22" s="140">
        <v>10274</v>
      </c>
      <c r="C22" s="136">
        <v>9873</v>
      </c>
      <c r="D22" s="137">
        <v>0</v>
      </c>
      <c r="E22" s="136">
        <v>0</v>
      </c>
      <c r="F22" s="135">
        <f t="shared" si="8"/>
        <v>20147</v>
      </c>
      <c r="G22" s="139">
        <f t="shared" si="1"/>
        <v>0.02124511764060773</v>
      </c>
      <c r="H22" s="138">
        <v>4607</v>
      </c>
      <c r="I22" s="136">
        <v>4462</v>
      </c>
      <c r="J22" s="137">
        <v>389</v>
      </c>
      <c r="K22" s="136">
        <v>387</v>
      </c>
      <c r="L22" s="135">
        <f t="shared" si="10"/>
        <v>9845</v>
      </c>
      <c r="M22" s="141">
        <f t="shared" si="11"/>
        <v>1.0464195022854241</v>
      </c>
      <c r="N22" s="140">
        <v>58929</v>
      </c>
      <c r="O22" s="136">
        <v>56615</v>
      </c>
      <c r="P22" s="137">
        <v>1923</v>
      </c>
      <c r="Q22" s="136">
        <v>1828</v>
      </c>
      <c r="R22" s="135">
        <f t="shared" si="12"/>
        <v>119295</v>
      </c>
      <c r="S22" s="139">
        <f t="shared" si="5"/>
        <v>0.018527621368383533</v>
      </c>
      <c r="T22" s="138">
        <v>44489</v>
      </c>
      <c r="U22" s="136">
        <v>42071</v>
      </c>
      <c r="V22" s="137">
        <v>3292</v>
      </c>
      <c r="W22" s="136">
        <v>3460</v>
      </c>
      <c r="X22" s="135">
        <f t="shared" si="14"/>
        <v>93312</v>
      </c>
      <c r="Y22" s="134">
        <f t="shared" si="15"/>
        <v>0.2784529320987654</v>
      </c>
    </row>
    <row r="23" spans="1:25" ht="19.5" customHeight="1">
      <c r="A23" s="142" t="s">
        <v>189</v>
      </c>
      <c r="B23" s="140">
        <v>8997</v>
      </c>
      <c r="C23" s="136">
        <v>8589</v>
      </c>
      <c r="D23" s="137">
        <v>0</v>
      </c>
      <c r="E23" s="136">
        <v>0</v>
      </c>
      <c r="F23" s="135">
        <f t="shared" si="8"/>
        <v>17586</v>
      </c>
      <c r="G23" s="139">
        <f t="shared" si="1"/>
        <v>0.018544529648470125</v>
      </c>
      <c r="H23" s="138">
        <v>8414</v>
      </c>
      <c r="I23" s="136">
        <v>7775</v>
      </c>
      <c r="J23" s="137"/>
      <c r="K23" s="136"/>
      <c r="L23" s="135">
        <f t="shared" si="10"/>
        <v>16189</v>
      </c>
      <c r="M23" s="141">
        <f t="shared" si="11"/>
        <v>0.08629316202359627</v>
      </c>
      <c r="N23" s="140">
        <v>64280</v>
      </c>
      <c r="O23" s="136">
        <v>60138</v>
      </c>
      <c r="P23" s="137"/>
      <c r="Q23" s="136"/>
      <c r="R23" s="135">
        <f t="shared" si="12"/>
        <v>124418</v>
      </c>
      <c r="S23" s="139">
        <f t="shared" si="5"/>
        <v>0.01932327084464179</v>
      </c>
      <c r="T23" s="138">
        <v>62111</v>
      </c>
      <c r="U23" s="136">
        <v>55839</v>
      </c>
      <c r="V23" s="137"/>
      <c r="W23" s="136"/>
      <c r="X23" s="135">
        <f t="shared" si="14"/>
        <v>117950</v>
      </c>
      <c r="Y23" s="134">
        <f t="shared" si="15"/>
        <v>0.05483679525222551</v>
      </c>
    </row>
    <row r="24" spans="1:25" ht="19.5" customHeight="1">
      <c r="A24" s="142" t="s">
        <v>190</v>
      </c>
      <c r="B24" s="140">
        <v>8953</v>
      </c>
      <c r="C24" s="136">
        <v>8326</v>
      </c>
      <c r="D24" s="137">
        <v>0</v>
      </c>
      <c r="E24" s="136">
        <v>0</v>
      </c>
      <c r="F24" s="135">
        <f t="shared" si="8"/>
        <v>17279</v>
      </c>
      <c r="G24" s="139">
        <f t="shared" si="1"/>
        <v>0.01822079653109947</v>
      </c>
      <c r="H24" s="138">
        <v>11395</v>
      </c>
      <c r="I24" s="136">
        <v>9635</v>
      </c>
      <c r="J24" s="137"/>
      <c r="K24" s="136"/>
      <c r="L24" s="135">
        <f t="shared" si="10"/>
        <v>21030</v>
      </c>
      <c r="M24" s="141">
        <f t="shared" si="11"/>
        <v>-0.17836424155967667</v>
      </c>
      <c r="N24" s="140">
        <v>59113</v>
      </c>
      <c r="O24" s="136">
        <v>56544</v>
      </c>
      <c r="P24" s="137"/>
      <c r="Q24" s="136"/>
      <c r="R24" s="135">
        <f t="shared" si="12"/>
        <v>115657</v>
      </c>
      <c r="S24" s="139">
        <f t="shared" si="5"/>
        <v>0.017962606183018016</v>
      </c>
      <c r="T24" s="138">
        <v>60378</v>
      </c>
      <c r="U24" s="136">
        <v>56768</v>
      </c>
      <c r="V24" s="137"/>
      <c r="W24" s="136"/>
      <c r="X24" s="135">
        <f t="shared" si="14"/>
        <v>117146</v>
      </c>
      <c r="Y24" s="134">
        <f t="shared" si="15"/>
        <v>-0.012710634592730474</v>
      </c>
    </row>
    <row r="25" spans="1:25" ht="19.5" customHeight="1">
      <c r="A25" s="142" t="s">
        <v>191</v>
      </c>
      <c r="B25" s="140">
        <v>8143</v>
      </c>
      <c r="C25" s="136">
        <v>7853</v>
      </c>
      <c r="D25" s="137">
        <v>0</v>
      </c>
      <c r="E25" s="136">
        <v>0</v>
      </c>
      <c r="F25" s="135">
        <f>SUM(B25:E25)</f>
        <v>15996</v>
      </c>
      <c r="G25" s="139">
        <f>F25/$F$9</f>
        <v>0.016867866271859894</v>
      </c>
      <c r="H25" s="138">
        <v>8291</v>
      </c>
      <c r="I25" s="136">
        <v>7766</v>
      </c>
      <c r="J25" s="137"/>
      <c r="K25" s="136"/>
      <c r="L25" s="135">
        <f>SUM(H25:K25)</f>
        <v>16057</v>
      </c>
      <c r="M25" s="141">
        <f>IF(ISERROR(F25/L25-1),"         /0",(F25/L25-1))</f>
        <v>-0.0037989661829731514</v>
      </c>
      <c r="N25" s="140">
        <v>57909</v>
      </c>
      <c r="O25" s="136">
        <v>55730</v>
      </c>
      <c r="P25" s="137"/>
      <c r="Q25" s="136"/>
      <c r="R25" s="135">
        <f>SUM(N25:Q25)</f>
        <v>113639</v>
      </c>
      <c r="S25" s="139">
        <f>R25/$R$9</f>
        <v>0.017649192042262764</v>
      </c>
      <c r="T25" s="138">
        <v>56277</v>
      </c>
      <c r="U25" s="136">
        <v>53184</v>
      </c>
      <c r="V25" s="137"/>
      <c r="W25" s="136"/>
      <c r="X25" s="135">
        <f>SUM(T25:W25)</f>
        <v>109461</v>
      </c>
      <c r="Y25" s="134">
        <f>IF(ISERROR(R25/X25-1),"         /0",IF(R25/X25&gt;5,"  *  ",(R25/X25-1)))</f>
        <v>0.03816884552489008</v>
      </c>
    </row>
    <row r="26" spans="1:25" ht="19.5" customHeight="1">
      <c r="A26" s="142" t="s">
        <v>192</v>
      </c>
      <c r="B26" s="140">
        <v>6649</v>
      </c>
      <c r="C26" s="136">
        <v>7180</v>
      </c>
      <c r="D26" s="137">
        <v>0</v>
      </c>
      <c r="E26" s="136">
        <v>0</v>
      </c>
      <c r="F26" s="135">
        <f t="shared" si="0"/>
        <v>13829</v>
      </c>
      <c r="G26" s="139">
        <f t="shared" si="1"/>
        <v>0.014582753355435765</v>
      </c>
      <c r="H26" s="138">
        <v>9772</v>
      </c>
      <c r="I26" s="136">
        <v>10458</v>
      </c>
      <c r="J26" s="137"/>
      <c r="K26" s="136"/>
      <c r="L26" s="135">
        <f t="shared" si="2"/>
        <v>20230</v>
      </c>
      <c r="M26" s="141">
        <f t="shared" si="3"/>
        <v>-0.3164112703905091</v>
      </c>
      <c r="N26" s="140">
        <v>48916</v>
      </c>
      <c r="O26" s="136">
        <v>55001</v>
      </c>
      <c r="P26" s="137"/>
      <c r="Q26" s="136"/>
      <c r="R26" s="135">
        <f t="shared" si="4"/>
        <v>103917</v>
      </c>
      <c r="S26" s="139">
        <f t="shared" si="5"/>
        <v>0.01613927515602759</v>
      </c>
      <c r="T26" s="138">
        <v>61574</v>
      </c>
      <c r="U26" s="136">
        <v>64636</v>
      </c>
      <c r="V26" s="137"/>
      <c r="W26" s="136"/>
      <c r="X26" s="135">
        <f t="shared" si="6"/>
        <v>126210</v>
      </c>
      <c r="Y26" s="134">
        <f t="shared" si="7"/>
        <v>-0.1766341811266936</v>
      </c>
    </row>
    <row r="27" spans="1:25" ht="19.5" customHeight="1">
      <c r="A27" s="142" t="s">
        <v>193</v>
      </c>
      <c r="B27" s="140">
        <v>7411</v>
      </c>
      <c r="C27" s="136">
        <v>6109</v>
      </c>
      <c r="D27" s="137">
        <v>0</v>
      </c>
      <c r="E27" s="136">
        <v>0</v>
      </c>
      <c r="F27" s="135">
        <f t="shared" si="0"/>
        <v>13520</v>
      </c>
      <c r="G27" s="139">
        <f t="shared" si="1"/>
        <v>0.014256911227528493</v>
      </c>
      <c r="H27" s="138">
        <v>5961</v>
      </c>
      <c r="I27" s="136">
        <v>5369</v>
      </c>
      <c r="J27" s="137"/>
      <c r="K27" s="136"/>
      <c r="L27" s="135">
        <f t="shared" si="2"/>
        <v>11330</v>
      </c>
      <c r="M27" s="141">
        <f t="shared" si="3"/>
        <v>0.19329214474845546</v>
      </c>
      <c r="N27" s="140">
        <v>49726</v>
      </c>
      <c r="O27" s="136">
        <v>49914</v>
      </c>
      <c r="P27" s="137"/>
      <c r="Q27" s="136"/>
      <c r="R27" s="135">
        <f t="shared" si="4"/>
        <v>99640</v>
      </c>
      <c r="S27" s="139">
        <f t="shared" si="5"/>
        <v>0.015475017336399138</v>
      </c>
      <c r="T27" s="138">
        <v>31860</v>
      </c>
      <c r="U27" s="136">
        <v>32132</v>
      </c>
      <c r="V27" s="137">
        <v>138</v>
      </c>
      <c r="W27" s="136">
        <v>135</v>
      </c>
      <c r="X27" s="135">
        <f t="shared" si="6"/>
        <v>64265</v>
      </c>
      <c r="Y27" s="134">
        <f t="shared" si="7"/>
        <v>0.5504551466583676</v>
      </c>
    </row>
    <row r="28" spans="1:25" ht="19.5" customHeight="1">
      <c r="A28" s="142" t="s">
        <v>194</v>
      </c>
      <c r="B28" s="140">
        <v>5167</v>
      </c>
      <c r="C28" s="136">
        <v>4749</v>
      </c>
      <c r="D28" s="137">
        <v>0</v>
      </c>
      <c r="E28" s="136">
        <v>0</v>
      </c>
      <c r="F28" s="135">
        <f t="shared" si="0"/>
        <v>9916</v>
      </c>
      <c r="G28" s="139">
        <f t="shared" si="1"/>
        <v>0.010456474240545306</v>
      </c>
      <c r="H28" s="138">
        <v>6835</v>
      </c>
      <c r="I28" s="136">
        <v>6016</v>
      </c>
      <c r="J28" s="137"/>
      <c r="K28" s="136"/>
      <c r="L28" s="135">
        <f t="shared" si="2"/>
        <v>12851</v>
      </c>
      <c r="M28" s="141">
        <f t="shared" si="3"/>
        <v>-0.22838689596140382</v>
      </c>
      <c r="N28" s="140">
        <v>5167</v>
      </c>
      <c r="O28" s="136">
        <v>4749</v>
      </c>
      <c r="P28" s="137"/>
      <c r="Q28" s="136"/>
      <c r="R28" s="135">
        <f t="shared" si="4"/>
        <v>9916</v>
      </c>
      <c r="S28" s="139">
        <f t="shared" si="5"/>
        <v>0.0015400468878736839</v>
      </c>
      <c r="T28" s="138">
        <v>52800</v>
      </c>
      <c r="U28" s="136">
        <v>48589</v>
      </c>
      <c r="V28" s="137"/>
      <c r="W28" s="136"/>
      <c r="X28" s="135">
        <f t="shared" si="6"/>
        <v>101389</v>
      </c>
      <c r="Y28" s="134">
        <f t="shared" si="7"/>
        <v>-0.9021984633441498</v>
      </c>
    </row>
    <row r="29" spans="1:25" ht="19.5" customHeight="1">
      <c r="A29" s="142" t="s">
        <v>195</v>
      </c>
      <c r="B29" s="140">
        <v>4547</v>
      </c>
      <c r="C29" s="136">
        <v>4580</v>
      </c>
      <c r="D29" s="137">
        <v>0</v>
      </c>
      <c r="E29" s="136">
        <v>0</v>
      </c>
      <c r="F29" s="135">
        <f t="shared" si="0"/>
        <v>9127</v>
      </c>
      <c r="G29" s="139">
        <f t="shared" si="1"/>
        <v>0.009624469583850041</v>
      </c>
      <c r="H29" s="138">
        <v>2039</v>
      </c>
      <c r="I29" s="136">
        <v>2349</v>
      </c>
      <c r="J29" s="137"/>
      <c r="K29" s="136"/>
      <c r="L29" s="135">
        <f t="shared" si="2"/>
        <v>4388</v>
      </c>
      <c r="M29" s="141">
        <f t="shared" si="3"/>
        <v>1.0799908842297175</v>
      </c>
      <c r="N29" s="140">
        <v>28341</v>
      </c>
      <c r="O29" s="136">
        <v>32631</v>
      </c>
      <c r="P29" s="137"/>
      <c r="Q29" s="136"/>
      <c r="R29" s="135">
        <f t="shared" si="4"/>
        <v>60972</v>
      </c>
      <c r="S29" s="139">
        <f t="shared" si="5"/>
        <v>0.009469517834553676</v>
      </c>
      <c r="T29" s="138">
        <v>13297</v>
      </c>
      <c r="U29" s="136">
        <v>14015</v>
      </c>
      <c r="V29" s="137">
        <v>137</v>
      </c>
      <c r="W29" s="136">
        <v>126</v>
      </c>
      <c r="X29" s="135">
        <f t="shared" si="6"/>
        <v>27575</v>
      </c>
      <c r="Y29" s="134">
        <f t="shared" si="7"/>
        <v>1.2111332728921123</v>
      </c>
    </row>
    <row r="30" spans="1:25" ht="19.5" customHeight="1">
      <c r="A30" s="142" t="s">
        <v>196</v>
      </c>
      <c r="B30" s="140">
        <v>4707</v>
      </c>
      <c r="C30" s="136">
        <v>4120</v>
      </c>
      <c r="D30" s="137">
        <v>0</v>
      </c>
      <c r="E30" s="136">
        <v>0</v>
      </c>
      <c r="F30" s="135">
        <f t="shared" si="0"/>
        <v>8827</v>
      </c>
      <c r="G30" s="139">
        <f t="shared" si="1"/>
        <v>0.009308118003357544</v>
      </c>
      <c r="H30" s="138">
        <v>4469</v>
      </c>
      <c r="I30" s="136">
        <v>3580</v>
      </c>
      <c r="J30" s="137"/>
      <c r="K30" s="136"/>
      <c r="L30" s="135">
        <f t="shared" si="2"/>
        <v>8049</v>
      </c>
      <c r="M30" s="141">
        <f t="shared" si="3"/>
        <v>0.09665796993415321</v>
      </c>
      <c r="N30" s="140">
        <v>27372</v>
      </c>
      <c r="O30" s="136">
        <v>25203</v>
      </c>
      <c r="P30" s="137"/>
      <c r="Q30" s="136"/>
      <c r="R30" s="135">
        <f t="shared" si="4"/>
        <v>52575</v>
      </c>
      <c r="S30" s="139">
        <f t="shared" si="5"/>
        <v>0.008165385753323812</v>
      </c>
      <c r="T30" s="138">
        <v>26095</v>
      </c>
      <c r="U30" s="136">
        <v>22520</v>
      </c>
      <c r="V30" s="137"/>
      <c r="W30" s="136"/>
      <c r="X30" s="135">
        <f t="shared" si="6"/>
        <v>48615</v>
      </c>
      <c r="Y30" s="134">
        <f t="shared" si="7"/>
        <v>0.08145634063560636</v>
      </c>
    </row>
    <row r="31" spans="1:25" ht="19.5" customHeight="1">
      <c r="A31" s="142" t="s">
        <v>161</v>
      </c>
      <c r="B31" s="140">
        <v>5770</v>
      </c>
      <c r="C31" s="136">
        <v>2896</v>
      </c>
      <c r="D31" s="137">
        <v>0</v>
      </c>
      <c r="E31" s="136">
        <v>0</v>
      </c>
      <c r="F31" s="135">
        <f t="shared" si="0"/>
        <v>8666</v>
      </c>
      <c r="G31" s="139">
        <f t="shared" si="1"/>
        <v>0.009138342655159904</v>
      </c>
      <c r="H31" s="138"/>
      <c r="I31" s="136"/>
      <c r="J31" s="137"/>
      <c r="K31" s="136"/>
      <c r="L31" s="135">
        <f t="shared" si="2"/>
        <v>0</v>
      </c>
      <c r="M31" s="141" t="str">
        <f t="shared" si="3"/>
        <v>         /0</v>
      </c>
      <c r="N31" s="140">
        <v>5770</v>
      </c>
      <c r="O31" s="136">
        <v>2896</v>
      </c>
      <c r="P31" s="137"/>
      <c r="Q31" s="136"/>
      <c r="R31" s="135">
        <f t="shared" si="4"/>
        <v>8666</v>
      </c>
      <c r="S31" s="139">
        <f t="shared" si="5"/>
        <v>0.0013459102793781106</v>
      </c>
      <c r="T31" s="138"/>
      <c r="U31" s="136"/>
      <c r="V31" s="137"/>
      <c r="W31" s="136"/>
      <c r="X31" s="135">
        <f t="shared" si="6"/>
        <v>0</v>
      </c>
      <c r="Y31" s="134" t="str">
        <f t="shared" si="7"/>
        <v>         /0</v>
      </c>
    </row>
    <row r="32" spans="1:25" ht="19.5" customHeight="1">
      <c r="A32" s="142" t="s">
        <v>197</v>
      </c>
      <c r="B32" s="140">
        <v>4012</v>
      </c>
      <c r="C32" s="136">
        <v>4221</v>
      </c>
      <c r="D32" s="137">
        <v>0</v>
      </c>
      <c r="E32" s="136">
        <v>0</v>
      </c>
      <c r="F32" s="135">
        <f t="shared" si="0"/>
        <v>8233</v>
      </c>
      <c r="G32" s="139">
        <f t="shared" si="1"/>
        <v>0.008681741873982402</v>
      </c>
      <c r="H32" s="138">
        <v>3181</v>
      </c>
      <c r="I32" s="136">
        <v>3117</v>
      </c>
      <c r="J32" s="137"/>
      <c r="K32" s="136"/>
      <c r="L32" s="135">
        <f t="shared" si="2"/>
        <v>6298</v>
      </c>
      <c r="M32" s="141">
        <f t="shared" si="3"/>
        <v>0.3072403937758019</v>
      </c>
      <c r="N32" s="140">
        <v>21850</v>
      </c>
      <c r="O32" s="136">
        <v>21464</v>
      </c>
      <c r="P32" s="137"/>
      <c r="Q32" s="136"/>
      <c r="R32" s="135">
        <f t="shared" si="4"/>
        <v>43314</v>
      </c>
      <c r="S32" s="139">
        <f t="shared" si="5"/>
        <v>0.006727066448301809</v>
      </c>
      <c r="T32" s="138">
        <v>23160</v>
      </c>
      <c r="U32" s="136">
        <v>21976</v>
      </c>
      <c r="V32" s="137"/>
      <c r="W32" s="136"/>
      <c r="X32" s="135">
        <f t="shared" si="6"/>
        <v>45136</v>
      </c>
      <c r="Y32" s="134">
        <f t="shared" si="7"/>
        <v>-0.0403668911733428</v>
      </c>
    </row>
    <row r="33" spans="1:25" ht="19.5" customHeight="1">
      <c r="A33" s="142" t="s">
        <v>198</v>
      </c>
      <c r="B33" s="140">
        <v>3321</v>
      </c>
      <c r="C33" s="136">
        <v>3083</v>
      </c>
      <c r="D33" s="137">
        <v>0</v>
      </c>
      <c r="E33" s="136">
        <v>0</v>
      </c>
      <c r="F33" s="135">
        <f t="shared" si="0"/>
        <v>6404</v>
      </c>
      <c r="G33" s="139">
        <f t="shared" si="1"/>
        <v>0.006753051738246484</v>
      </c>
      <c r="H33" s="138">
        <v>3860</v>
      </c>
      <c r="I33" s="136">
        <v>3569</v>
      </c>
      <c r="J33" s="137"/>
      <c r="K33" s="136"/>
      <c r="L33" s="135">
        <f t="shared" si="2"/>
        <v>7429</v>
      </c>
      <c r="M33" s="141">
        <f t="shared" si="3"/>
        <v>-0.1379728092610042</v>
      </c>
      <c r="N33" s="140">
        <v>27680</v>
      </c>
      <c r="O33" s="136">
        <v>26768</v>
      </c>
      <c r="P33" s="137"/>
      <c r="Q33" s="136"/>
      <c r="R33" s="135">
        <f t="shared" si="4"/>
        <v>54448</v>
      </c>
      <c r="S33" s="139">
        <f t="shared" si="5"/>
        <v>0.00845628004749358</v>
      </c>
      <c r="T33" s="138">
        <v>31062</v>
      </c>
      <c r="U33" s="136">
        <v>29910</v>
      </c>
      <c r="V33" s="137"/>
      <c r="W33" s="136"/>
      <c r="X33" s="135">
        <f t="shared" si="6"/>
        <v>60972</v>
      </c>
      <c r="Y33" s="134">
        <f t="shared" si="7"/>
        <v>-0.10699993439611621</v>
      </c>
    </row>
    <row r="34" spans="1:25" ht="19.5" customHeight="1">
      <c r="A34" s="142" t="s">
        <v>199</v>
      </c>
      <c r="B34" s="140">
        <v>3221</v>
      </c>
      <c r="C34" s="136">
        <v>2811</v>
      </c>
      <c r="D34" s="137">
        <v>0</v>
      </c>
      <c r="E34" s="136">
        <v>0</v>
      </c>
      <c r="F34" s="135">
        <f t="shared" si="0"/>
        <v>6032</v>
      </c>
      <c r="G34" s="139">
        <f t="shared" si="1"/>
        <v>0.006360775778435789</v>
      </c>
      <c r="H34" s="138">
        <v>2932</v>
      </c>
      <c r="I34" s="136">
        <v>2573</v>
      </c>
      <c r="J34" s="137"/>
      <c r="K34" s="136"/>
      <c r="L34" s="135">
        <f t="shared" si="2"/>
        <v>5505</v>
      </c>
      <c r="M34" s="141">
        <f t="shared" si="3"/>
        <v>0.09573115349682104</v>
      </c>
      <c r="N34" s="140">
        <v>22594</v>
      </c>
      <c r="O34" s="136">
        <v>22158</v>
      </c>
      <c r="P34" s="137">
        <v>107</v>
      </c>
      <c r="Q34" s="136">
        <v>107</v>
      </c>
      <c r="R34" s="135">
        <f t="shared" si="4"/>
        <v>44966</v>
      </c>
      <c r="S34" s="139">
        <f t="shared" si="5"/>
        <v>0.006983637390089559</v>
      </c>
      <c r="T34" s="138">
        <v>5104</v>
      </c>
      <c r="U34" s="136">
        <v>5240</v>
      </c>
      <c r="V34" s="137"/>
      <c r="W34" s="136"/>
      <c r="X34" s="135">
        <f t="shared" si="6"/>
        <v>10344</v>
      </c>
      <c r="Y34" s="134">
        <f t="shared" si="7"/>
        <v>3.3470610982211912</v>
      </c>
    </row>
    <row r="35" spans="1:25" ht="19.5" customHeight="1">
      <c r="A35" s="142" t="s">
        <v>200</v>
      </c>
      <c r="B35" s="140">
        <v>3258</v>
      </c>
      <c r="C35" s="136">
        <v>2606</v>
      </c>
      <c r="D35" s="137">
        <v>0</v>
      </c>
      <c r="E35" s="136">
        <v>0</v>
      </c>
      <c r="F35" s="135">
        <f t="shared" si="0"/>
        <v>5864</v>
      </c>
      <c r="G35" s="139">
        <f t="shared" si="1"/>
        <v>0.006183618893359991</v>
      </c>
      <c r="H35" s="138"/>
      <c r="I35" s="136"/>
      <c r="J35" s="137"/>
      <c r="K35" s="136"/>
      <c r="L35" s="135">
        <f t="shared" si="2"/>
        <v>0</v>
      </c>
      <c r="M35" s="141" t="str">
        <f t="shared" si="3"/>
        <v>         /0</v>
      </c>
      <c r="N35" s="140">
        <v>4797</v>
      </c>
      <c r="O35" s="136">
        <v>6536</v>
      </c>
      <c r="P35" s="137"/>
      <c r="Q35" s="136"/>
      <c r="R35" s="135">
        <f t="shared" si="4"/>
        <v>11333</v>
      </c>
      <c r="S35" s="139">
        <f t="shared" si="5"/>
        <v>0.0017601201472642657</v>
      </c>
      <c r="T35" s="138"/>
      <c r="U35" s="136"/>
      <c r="V35" s="137"/>
      <c r="W35" s="136"/>
      <c r="X35" s="135">
        <f t="shared" si="6"/>
        <v>0</v>
      </c>
      <c r="Y35" s="134" t="str">
        <f t="shared" si="7"/>
        <v>         /0</v>
      </c>
    </row>
    <row r="36" spans="1:25" ht="19.5" customHeight="1">
      <c r="A36" s="142" t="s">
        <v>201</v>
      </c>
      <c r="B36" s="140">
        <v>1124</v>
      </c>
      <c r="C36" s="136">
        <v>715</v>
      </c>
      <c r="D36" s="137">
        <v>0</v>
      </c>
      <c r="E36" s="136">
        <v>0</v>
      </c>
      <c r="F36" s="135">
        <f t="shared" si="0"/>
        <v>1839</v>
      </c>
      <c r="G36" s="139">
        <f t="shared" si="1"/>
        <v>0.0019392351884190014</v>
      </c>
      <c r="H36" s="138">
        <v>912</v>
      </c>
      <c r="I36" s="136">
        <v>612</v>
      </c>
      <c r="J36" s="137"/>
      <c r="K36" s="136"/>
      <c r="L36" s="135">
        <f t="shared" si="2"/>
        <v>1524</v>
      </c>
      <c r="M36" s="141">
        <f t="shared" si="3"/>
        <v>0.20669291338582685</v>
      </c>
      <c r="N36" s="140">
        <v>6203</v>
      </c>
      <c r="O36" s="136">
        <v>6228</v>
      </c>
      <c r="P36" s="137"/>
      <c r="Q36" s="136"/>
      <c r="R36" s="135">
        <f t="shared" si="4"/>
        <v>12431</v>
      </c>
      <c r="S36" s="139">
        <f t="shared" si="5"/>
        <v>0.0019306497441667772</v>
      </c>
      <c r="T36" s="138">
        <v>6074</v>
      </c>
      <c r="U36" s="136">
        <v>6085</v>
      </c>
      <c r="V36" s="137"/>
      <c r="W36" s="136"/>
      <c r="X36" s="135">
        <f t="shared" si="6"/>
        <v>12159</v>
      </c>
      <c r="Y36" s="134">
        <f t="shared" si="7"/>
        <v>0.022370260712229584</v>
      </c>
    </row>
    <row r="37" spans="1:25" ht="19.5" customHeight="1">
      <c r="A37" s="142" t="s">
        <v>202</v>
      </c>
      <c r="B37" s="140">
        <v>638</v>
      </c>
      <c r="C37" s="136">
        <v>554</v>
      </c>
      <c r="D37" s="137">
        <v>0</v>
      </c>
      <c r="E37" s="136">
        <v>0</v>
      </c>
      <c r="F37" s="135">
        <f t="shared" si="0"/>
        <v>1192</v>
      </c>
      <c r="G37" s="139">
        <f t="shared" si="1"/>
        <v>0.001256970279823518</v>
      </c>
      <c r="H37" s="138"/>
      <c r="I37" s="136"/>
      <c r="J37" s="137"/>
      <c r="K37" s="136"/>
      <c r="L37" s="135">
        <f t="shared" si="2"/>
        <v>0</v>
      </c>
      <c r="M37" s="141" t="str">
        <f t="shared" si="3"/>
        <v>         /0</v>
      </c>
      <c r="N37" s="140">
        <v>1297</v>
      </c>
      <c r="O37" s="136">
        <v>1473</v>
      </c>
      <c r="P37" s="137"/>
      <c r="Q37" s="136"/>
      <c r="R37" s="135">
        <f t="shared" si="4"/>
        <v>2770</v>
      </c>
      <c r="S37" s="139">
        <f t="shared" si="5"/>
        <v>0.0004302067244261904</v>
      </c>
      <c r="T37" s="138"/>
      <c r="U37" s="136"/>
      <c r="V37" s="137"/>
      <c r="W37" s="136"/>
      <c r="X37" s="135">
        <f t="shared" si="6"/>
        <v>0</v>
      </c>
      <c r="Y37" s="134" t="str">
        <f t="shared" si="7"/>
        <v>         /0</v>
      </c>
    </row>
    <row r="38" spans="1:25" ht="19.5" customHeight="1">
      <c r="A38" s="142" t="s">
        <v>203</v>
      </c>
      <c r="B38" s="140">
        <v>408</v>
      </c>
      <c r="C38" s="136">
        <v>455</v>
      </c>
      <c r="D38" s="137">
        <v>0</v>
      </c>
      <c r="E38" s="136">
        <v>0</v>
      </c>
      <c r="F38" s="135">
        <f t="shared" si="0"/>
        <v>863</v>
      </c>
      <c r="G38" s="139">
        <f t="shared" si="1"/>
        <v>0.0009100380465500806</v>
      </c>
      <c r="H38" s="138">
        <v>279</v>
      </c>
      <c r="I38" s="136">
        <v>326</v>
      </c>
      <c r="J38" s="137"/>
      <c r="K38" s="136"/>
      <c r="L38" s="135">
        <f t="shared" si="2"/>
        <v>605</v>
      </c>
      <c r="M38" s="141">
        <f t="shared" si="3"/>
        <v>0.42644628099173554</v>
      </c>
      <c r="N38" s="140">
        <v>1875</v>
      </c>
      <c r="O38" s="136">
        <v>2133</v>
      </c>
      <c r="P38" s="137">
        <v>309</v>
      </c>
      <c r="Q38" s="136">
        <v>218</v>
      </c>
      <c r="R38" s="135">
        <f t="shared" si="4"/>
        <v>4535</v>
      </c>
      <c r="S38" s="139">
        <f t="shared" si="5"/>
        <v>0.00070432761562194</v>
      </c>
      <c r="T38" s="138">
        <v>2642</v>
      </c>
      <c r="U38" s="136">
        <v>3358</v>
      </c>
      <c r="V38" s="137">
        <v>148</v>
      </c>
      <c r="W38" s="136">
        <v>259</v>
      </c>
      <c r="X38" s="135">
        <f t="shared" si="6"/>
        <v>6407</v>
      </c>
      <c r="Y38" s="134">
        <f t="shared" si="7"/>
        <v>-0.29218042765724983</v>
      </c>
    </row>
    <row r="39" spans="1:25" ht="19.5" customHeight="1" thickBot="1">
      <c r="A39" s="133" t="s">
        <v>170</v>
      </c>
      <c r="B39" s="131">
        <v>0</v>
      </c>
      <c r="C39" s="127">
        <v>0</v>
      </c>
      <c r="D39" s="128">
        <v>146</v>
      </c>
      <c r="E39" s="127">
        <v>237</v>
      </c>
      <c r="F39" s="126">
        <f t="shared" si="0"/>
        <v>383</v>
      </c>
      <c r="G39" s="130">
        <f t="shared" si="1"/>
        <v>0.0004038755177620867</v>
      </c>
      <c r="H39" s="129">
        <v>248</v>
      </c>
      <c r="I39" s="127">
        <v>161</v>
      </c>
      <c r="J39" s="128">
        <v>73</v>
      </c>
      <c r="K39" s="127">
        <v>76</v>
      </c>
      <c r="L39" s="126">
        <f t="shared" si="2"/>
        <v>558</v>
      </c>
      <c r="M39" s="132">
        <f t="shared" si="3"/>
        <v>-0.31362007168458783</v>
      </c>
      <c r="N39" s="131">
        <v>347</v>
      </c>
      <c r="O39" s="127">
        <v>296</v>
      </c>
      <c r="P39" s="128">
        <v>666</v>
      </c>
      <c r="Q39" s="127">
        <v>745</v>
      </c>
      <c r="R39" s="126">
        <f t="shared" si="4"/>
        <v>2054</v>
      </c>
      <c r="S39" s="130">
        <f t="shared" si="5"/>
        <v>0.00031900527507992604</v>
      </c>
      <c r="T39" s="129">
        <v>3749</v>
      </c>
      <c r="U39" s="127">
        <v>3182</v>
      </c>
      <c r="V39" s="128">
        <v>515</v>
      </c>
      <c r="W39" s="127">
        <v>512</v>
      </c>
      <c r="X39" s="126">
        <f t="shared" si="6"/>
        <v>7958</v>
      </c>
      <c r="Y39" s="125">
        <f t="shared" si="7"/>
        <v>-0.7418949484795174</v>
      </c>
    </row>
    <row r="40" ht="15" thickTop="1">
      <c r="A40" s="124" t="s">
        <v>146</v>
      </c>
    </row>
    <row r="41" ht="15">
      <c r="A41" s="124" t="s">
        <v>42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0:Y65536 M40:M65536 Y3 M3 M5:M8 Y5:Y8">
    <cfRule type="cellIs" priority="3" dxfId="93" operator="lessThan" stopIfTrue="1">
      <formula>0</formula>
    </cfRule>
  </conditionalFormatting>
  <conditionalFormatting sqref="Y9:Y39 M9:M39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G6:G8">
    <cfRule type="cellIs" priority="2" dxfId="93" operator="lessThan" stopIfTrue="1">
      <formula>0</formula>
    </cfRule>
  </conditionalFormatting>
  <conditionalFormatting sqref="S6:S8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5"/>
  <sheetViews>
    <sheetView showGridLines="0" zoomScale="80" zoomScaleNormal="80" zoomScalePageLayoutView="0" workbookViewId="0" topLeftCell="A1">
      <selection activeCell="T10" sqref="T10:W42"/>
    </sheetView>
  </sheetViews>
  <sheetFormatPr defaultColWidth="8.00390625" defaultRowHeight="15"/>
  <cols>
    <col min="1" max="1" width="29.8515625" style="123" customWidth="1"/>
    <col min="2" max="2" width="9.140625" style="123" customWidth="1"/>
    <col min="3" max="3" width="10.7109375" style="123" customWidth="1"/>
    <col min="4" max="4" width="8.7109375" style="123" bestFit="1" customWidth="1"/>
    <col min="5" max="5" width="10.7109375" style="123" bestFit="1" customWidth="1"/>
    <col min="6" max="6" width="10.140625" style="123" customWidth="1"/>
    <col min="7" max="7" width="11.28125" style="123" bestFit="1" customWidth="1"/>
    <col min="8" max="8" width="10.00390625" style="123" customWidth="1"/>
    <col min="9" max="9" width="10.8515625" style="123" bestFit="1" customWidth="1"/>
    <col min="10" max="10" width="9.00390625" style="123" bestFit="1" customWidth="1"/>
    <col min="11" max="11" width="10.7109375" style="123" bestFit="1" customWidth="1"/>
    <col min="12" max="12" width="9.28125" style="123" customWidth="1"/>
    <col min="13" max="13" width="9.7109375" style="123" customWidth="1"/>
    <col min="14" max="14" width="10.7109375" style="123" customWidth="1"/>
    <col min="15" max="15" width="12.28125" style="123" bestFit="1" customWidth="1"/>
    <col min="16" max="16" width="9.28125" style="123" customWidth="1"/>
    <col min="17" max="17" width="10.7109375" style="123" bestFit="1" customWidth="1"/>
    <col min="18" max="18" width="10.28125" style="123" bestFit="1" customWidth="1"/>
    <col min="19" max="19" width="11.28125" style="123" bestFit="1" customWidth="1"/>
    <col min="20" max="20" width="10.28125" style="123" bestFit="1" customWidth="1"/>
    <col min="21" max="21" width="10.28125" style="123" customWidth="1"/>
    <col min="22" max="22" width="9.28125" style="123" customWidth="1"/>
    <col min="23" max="23" width="10.28125" style="123" customWidth="1"/>
    <col min="24" max="24" width="10.7109375" style="123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88" t="s">
        <v>28</v>
      </c>
      <c r="Y1" s="589"/>
    </row>
    <row r="2" ht="5.25" customHeight="1" thickBot="1"/>
    <row r="3" spans="1:25" ht="24" customHeight="1" thickTop="1">
      <c r="A3" s="590" t="s">
        <v>47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2"/>
    </row>
    <row r="4" spans="1:25" ht="21" customHeight="1" thickBot="1">
      <c r="A4" s="607" t="s">
        <v>45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9"/>
    </row>
    <row r="5" spans="1:25" s="169" customFormat="1" ht="19.5" customHeight="1" thickBot="1" thickTop="1">
      <c r="A5" s="593" t="s">
        <v>44</v>
      </c>
      <c r="B5" s="579" t="s">
        <v>36</v>
      </c>
      <c r="C5" s="580"/>
      <c r="D5" s="580"/>
      <c r="E5" s="580"/>
      <c r="F5" s="580"/>
      <c r="G5" s="580"/>
      <c r="H5" s="580"/>
      <c r="I5" s="580"/>
      <c r="J5" s="581"/>
      <c r="K5" s="581"/>
      <c r="L5" s="581"/>
      <c r="M5" s="582"/>
      <c r="N5" s="583" t="s">
        <v>35</v>
      </c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2"/>
    </row>
    <row r="6" spans="1:25" s="168" customFormat="1" ht="26.25" customHeight="1" thickBot="1">
      <c r="A6" s="594"/>
      <c r="B6" s="586" t="s">
        <v>155</v>
      </c>
      <c r="C6" s="575"/>
      <c r="D6" s="575"/>
      <c r="E6" s="575"/>
      <c r="F6" s="587"/>
      <c r="G6" s="576" t="s">
        <v>34</v>
      </c>
      <c r="H6" s="586" t="s">
        <v>156</v>
      </c>
      <c r="I6" s="575"/>
      <c r="J6" s="575"/>
      <c r="K6" s="575"/>
      <c r="L6" s="587"/>
      <c r="M6" s="576" t="s">
        <v>33</v>
      </c>
      <c r="N6" s="574" t="s">
        <v>157</v>
      </c>
      <c r="O6" s="575"/>
      <c r="P6" s="575"/>
      <c r="Q6" s="575"/>
      <c r="R6" s="575"/>
      <c r="S6" s="576" t="s">
        <v>34</v>
      </c>
      <c r="T6" s="574" t="s">
        <v>158</v>
      </c>
      <c r="U6" s="575"/>
      <c r="V6" s="575"/>
      <c r="W6" s="575"/>
      <c r="X6" s="575"/>
      <c r="Y6" s="576" t="s">
        <v>33</v>
      </c>
    </row>
    <row r="7" spans="1:25" s="163" customFormat="1" ht="26.25" customHeight="1">
      <c r="A7" s="595"/>
      <c r="B7" s="599" t="s">
        <v>22</v>
      </c>
      <c r="C7" s="600"/>
      <c r="D7" s="597" t="s">
        <v>21</v>
      </c>
      <c r="E7" s="598"/>
      <c r="F7" s="584" t="s">
        <v>17</v>
      </c>
      <c r="G7" s="577"/>
      <c r="H7" s="599" t="s">
        <v>22</v>
      </c>
      <c r="I7" s="600"/>
      <c r="J7" s="597" t="s">
        <v>21</v>
      </c>
      <c r="K7" s="598"/>
      <c r="L7" s="584" t="s">
        <v>17</v>
      </c>
      <c r="M7" s="577"/>
      <c r="N7" s="600" t="s">
        <v>22</v>
      </c>
      <c r="O7" s="600"/>
      <c r="P7" s="605" t="s">
        <v>21</v>
      </c>
      <c r="Q7" s="600"/>
      <c r="R7" s="584" t="s">
        <v>17</v>
      </c>
      <c r="S7" s="577"/>
      <c r="T7" s="606" t="s">
        <v>22</v>
      </c>
      <c r="U7" s="598"/>
      <c r="V7" s="597" t="s">
        <v>21</v>
      </c>
      <c r="W7" s="601"/>
      <c r="X7" s="584" t="s">
        <v>17</v>
      </c>
      <c r="Y7" s="577"/>
    </row>
    <row r="8" spans="1:25" s="163" customFormat="1" ht="16.5" customHeight="1" thickBot="1">
      <c r="A8" s="596"/>
      <c r="B8" s="166" t="s">
        <v>31</v>
      </c>
      <c r="C8" s="164" t="s">
        <v>30</v>
      </c>
      <c r="D8" s="165" t="s">
        <v>31</v>
      </c>
      <c r="E8" s="164" t="s">
        <v>30</v>
      </c>
      <c r="F8" s="585"/>
      <c r="G8" s="578"/>
      <c r="H8" s="166" t="s">
        <v>31</v>
      </c>
      <c r="I8" s="164" t="s">
        <v>30</v>
      </c>
      <c r="J8" s="165" t="s">
        <v>31</v>
      </c>
      <c r="K8" s="164" t="s">
        <v>30</v>
      </c>
      <c r="L8" s="585"/>
      <c r="M8" s="578"/>
      <c r="N8" s="166" t="s">
        <v>31</v>
      </c>
      <c r="O8" s="164" t="s">
        <v>30</v>
      </c>
      <c r="P8" s="165" t="s">
        <v>31</v>
      </c>
      <c r="Q8" s="164" t="s">
        <v>30</v>
      </c>
      <c r="R8" s="585"/>
      <c r="S8" s="578"/>
      <c r="T8" s="166" t="s">
        <v>31</v>
      </c>
      <c r="U8" s="164" t="s">
        <v>30</v>
      </c>
      <c r="V8" s="165" t="s">
        <v>31</v>
      </c>
      <c r="W8" s="164" t="s">
        <v>30</v>
      </c>
      <c r="X8" s="585"/>
      <c r="Y8" s="578"/>
    </row>
    <row r="9" spans="1:25" s="170" customFormat="1" ht="18" customHeight="1" thickBot="1" thickTop="1">
      <c r="A9" s="180" t="s">
        <v>24</v>
      </c>
      <c r="B9" s="179">
        <f>SUM(B10:B42)</f>
        <v>27904.097</v>
      </c>
      <c r="C9" s="173">
        <f>SUM(C10:C42)</f>
        <v>18698.694</v>
      </c>
      <c r="D9" s="174">
        <f>SUM(D10:D42)</f>
        <v>2572.136</v>
      </c>
      <c r="E9" s="173">
        <f>SUM(E10:E42)</f>
        <v>1004.0490000000001</v>
      </c>
      <c r="F9" s="172">
        <f>SUM(B9:E9)</f>
        <v>50178.975999999995</v>
      </c>
      <c r="G9" s="176">
        <f>F9/$F$9</f>
        <v>1</v>
      </c>
      <c r="H9" s="175">
        <f>SUM(H10:H42)</f>
        <v>23896.111000000008</v>
      </c>
      <c r="I9" s="173">
        <f>SUM(I10:I42)</f>
        <v>15074.584000000003</v>
      </c>
      <c r="J9" s="174">
        <f>SUM(J10:J42)</f>
        <v>3508.2569999999996</v>
      </c>
      <c r="K9" s="173">
        <f>SUM(K10:K42)</f>
        <v>2625.5699999999997</v>
      </c>
      <c r="L9" s="172">
        <f>SUM(H9:K9)</f>
        <v>45104.522000000004</v>
      </c>
      <c r="M9" s="178">
        <f>IF(ISERROR(F9/L9-1),"         /0",(F9/L9-1))</f>
        <v>0.1125043293885255</v>
      </c>
      <c r="N9" s="177">
        <f>SUM(N10:N42)</f>
        <v>217763.985</v>
      </c>
      <c r="O9" s="173">
        <f>SUM(O10:O42)</f>
        <v>121467.91900000004</v>
      </c>
      <c r="P9" s="174">
        <f>SUM(P10:P42)</f>
        <v>27964.131</v>
      </c>
      <c r="Q9" s="173">
        <f>SUM(Q10:Q42)</f>
        <v>13349.945999999998</v>
      </c>
      <c r="R9" s="172">
        <f>SUM(N9:Q9)</f>
        <v>380545.981</v>
      </c>
      <c r="S9" s="176">
        <f>R9/$R$9</f>
        <v>1</v>
      </c>
      <c r="T9" s="175">
        <f>SUM(T10:T42)</f>
        <v>208055.815</v>
      </c>
      <c r="U9" s="173">
        <f>SUM(U10:U42)</f>
        <v>121952.60300000002</v>
      </c>
      <c r="V9" s="174">
        <f>SUM(V10:V42)</f>
        <v>23926.959000000003</v>
      </c>
      <c r="W9" s="173">
        <f>SUM(W10:W42)</f>
        <v>15596.45</v>
      </c>
      <c r="X9" s="172">
        <f>SUM(T9:W9)</f>
        <v>369531.827</v>
      </c>
      <c r="Y9" s="171">
        <f>IF(ISERROR(R9/X9-1),"         /0",(R9/X9-1))</f>
        <v>0.029805697900008088</v>
      </c>
    </row>
    <row r="10" spans="1:25" ht="19.5" customHeight="1" thickTop="1">
      <c r="A10" s="151" t="s">
        <v>173</v>
      </c>
      <c r="B10" s="149">
        <v>8672.097</v>
      </c>
      <c r="C10" s="145">
        <v>5862.246</v>
      </c>
      <c r="D10" s="146">
        <v>0</v>
      </c>
      <c r="E10" s="145">
        <v>0</v>
      </c>
      <c r="F10" s="144">
        <f>SUM(B10:E10)</f>
        <v>14534.343</v>
      </c>
      <c r="G10" s="148">
        <f>F10/$F$9</f>
        <v>0.2896500518464148</v>
      </c>
      <c r="H10" s="147">
        <v>5970.648</v>
      </c>
      <c r="I10" s="145">
        <v>4599.426</v>
      </c>
      <c r="J10" s="146"/>
      <c r="K10" s="145"/>
      <c r="L10" s="144">
        <f>SUM(H10:K10)</f>
        <v>10570.074</v>
      </c>
      <c r="M10" s="150">
        <f>IF(ISERROR(F10/L10-1),"         /0",(F10/L10-1))</f>
        <v>0.37504647554974535</v>
      </c>
      <c r="N10" s="149">
        <v>64010.50299999998</v>
      </c>
      <c r="O10" s="145">
        <v>42054.09500000001</v>
      </c>
      <c r="P10" s="146">
        <v>43.935</v>
      </c>
      <c r="Q10" s="145"/>
      <c r="R10" s="144">
        <f>SUM(N10:Q10)</f>
        <v>106108.533</v>
      </c>
      <c r="S10" s="148">
        <f>R10/$R$9</f>
        <v>0.2788323574490726</v>
      </c>
      <c r="T10" s="147">
        <v>47205.48499999999</v>
      </c>
      <c r="U10" s="145">
        <v>35447.796</v>
      </c>
      <c r="V10" s="146"/>
      <c r="W10" s="145"/>
      <c r="X10" s="144">
        <f>SUM(T10:W10)</f>
        <v>82653.28099999999</v>
      </c>
      <c r="Y10" s="143">
        <f>IF(ISERROR(R10/X10-1),"         /0",IF(R10/X10&gt;5,"  *  ",(R10/X10-1)))</f>
        <v>0.2837788375273331</v>
      </c>
    </row>
    <row r="11" spans="1:25" ht="19.5" customHeight="1">
      <c r="A11" s="142" t="s">
        <v>204</v>
      </c>
      <c r="B11" s="140">
        <v>3100.135</v>
      </c>
      <c r="C11" s="136">
        <v>2284.049</v>
      </c>
      <c r="D11" s="137">
        <v>210.398</v>
      </c>
      <c r="E11" s="136">
        <v>191.534</v>
      </c>
      <c r="F11" s="135">
        <f>SUM(B11:E11)</f>
        <v>5786.116</v>
      </c>
      <c r="G11" s="139">
        <f>F11/$F$9</f>
        <v>0.11530956709838001</v>
      </c>
      <c r="H11" s="138">
        <v>2670.274</v>
      </c>
      <c r="I11" s="136">
        <v>1393.046</v>
      </c>
      <c r="J11" s="137">
        <v>23.24</v>
      </c>
      <c r="K11" s="136">
        <v>554.7639999999999</v>
      </c>
      <c r="L11" s="135">
        <f>SUM(H11:K11)</f>
        <v>4641.324</v>
      </c>
      <c r="M11" s="141">
        <f>IF(ISERROR(F11/L11-1),"         /0",(F11/L11-1))</f>
        <v>0.24665203291129867</v>
      </c>
      <c r="N11" s="140">
        <v>30139.141000000003</v>
      </c>
      <c r="O11" s="136">
        <v>11835.815</v>
      </c>
      <c r="P11" s="137">
        <v>614.833</v>
      </c>
      <c r="Q11" s="136">
        <v>1819.289</v>
      </c>
      <c r="R11" s="135">
        <f>SUM(N11:Q11)</f>
        <v>44409.078</v>
      </c>
      <c r="S11" s="139">
        <f>R11/$R$9</f>
        <v>0.1166983235069299</v>
      </c>
      <c r="T11" s="138">
        <v>28809.346</v>
      </c>
      <c r="U11" s="136">
        <v>12288.571000000002</v>
      </c>
      <c r="V11" s="137">
        <v>219.858</v>
      </c>
      <c r="W11" s="136">
        <v>1408.1490000000001</v>
      </c>
      <c r="X11" s="135">
        <f>SUM(T11:W11)</f>
        <v>42725.924</v>
      </c>
      <c r="Y11" s="134">
        <f>IF(ISERROR(R11/X11-1),"         /0",IF(R11/X11&gt;5,"  *  ",(R11/X11-1)))</f>
        <v>0.03939420947338679</v>
      </c>
    </row>
    <row r="12" spans="1:25" ht="19.5" customHeight="1">
      <c r="A12" s="142" t="s">
        <v>205</v>
      </c>
      <c r="B12" s="140">
        <v>3052.692</v>
      </c>
      <c r="C12" s="136">
        <v>1669.24</v>
      </c>
      <c r="D12" s="137">
        <v>0</v>
      </c>
      <c r="E12" s="136">
        <v>0</v>
      </c>
      <c r="F12" s="135">
        <f>SUM(B12:E12)</f>
        <v>4721.932</v>
      </c>
      <c r="G12" s="139">
        <f>F12/$F$9</f>
        <v>0.0941018007222786</v>
      </c>
      <c r="H12" s="138">
        <v>3840.678</v>
      </c>
      <c r="I12" s="136">
        <v>1615.451</v>
      </c>
      <c r="J12" s="137"/>
      <c r="K12" s="136"/>
      <c r="L12" s="135">
        <f>SUM(H12:K12)</f>
        <v>5456.129</v>
      </c>
      <c r="M12" s="141">
        <f>IF(ISERROR(F12/L12-1),"         /0",(F12/L12-1))</f>
        <v>-0.13456371724348892</v>
      </c>
      <c r="N12" s="140">
        <v>27489.785</v>
      </c>
      <c r="O12" s="136">
        <v>9275.964000000004</v>
      </c>
      <c r="P12" s="137"/>
      <c r="Q12" s="136"/>
      <c r="R12" s="135">
        <f>SUM(N12:Q12)</f>
        <v>36765.749</v>
      </c>
      <c r="S12" s="139">
        <f>R12/$R$9</f>
        <v>0.09661315802990966</v>
      </c>
      <c r="T12" s="138">
        <v>32069.500999999993</v>
      </c>
      <c r="U12" s="136">
        <v>12841.273</v>
      </c>
      <c r="V12" s="137"/>
      <c r="W12" s="136"/>
      <c r="X12" s="135">
        <f>SUM(T12:W12)</f>
        <v>44910.77399999999</v>
      </c>
      <c r="Y12" s="134">
        <f>IF(ISERROR(R12/X12-1),"         /0",IF(R12/X12&gt;5,"  *  ",(R12/X12-1)))</f>
        <v>-0.18136015647381154</v>
      </c>
    </row>
    <row r="13" spans="1:25" ht="19.5" customHeight="1">
      <c r="A13" s="142" t="s">
        <v>159</v>
      </c>
      <c r="B13" s="140">
        <v>2336.056</v>
      </c>
      <c r="C13" s="136">
        <v>2225.393</v>
      </c>
      <c r="D13" s="137">
        <v>0.99</v>
      </c>
      <c r="E13" s="136">
        <v>0</v>
      </c>
      <c r="F13" s="135">
        <f>SUM(B13:E13)</f>
        <v>4562.439</v>
      </c>
      <c r="G13" s="139">
        <f>F13/$F$9</f>
        <v>0.09092331816416502</v>
      </c>
      <c r="H13" s="138">
        <v>2097.5060000000003</v>
      </c>
      <c r="I13" s="136">
        <v>1757.269</v>
      </c>
      <c r="J13" s="137">
        <v>0</v>
      </c>
      <c r="K13" s="136">
        <v>0</v>
      </c>
      <c r="L13" s="135">
        <f>SUM(H13:K13)</f>
        <v>3854.7750000000005</v>
      </c>
      <c r="M13" s="141">
        <f>IF(ISERROR(F13/L13-1),"         /0",(F13/L13-1))</f>
        <v>0.18358114286826077</v>
      </c>
      <c r="N13" s="140">
        <v>16287.431999999999</v>
      </c>
      <c r="O13" s="136">
        <v>14141.931</v>
      </c>
      <c r="P13" s="137">
        <v>14.315999999999999</v>
      </c>
      <c r="Q13" s="136">
        <v>0.049</v>
      </c>
      <c r="R13" s="135">
        <f>SUM(N13:Q13)</f>
        <v>30443.727999999996</v>
      </c>
      <c r="S13" s="139">
        <f>R13/$R$9</f>
        <v>0.08000013012882139</v>
      </c>
      <c r="T13" s="138">
        <v>16656.985000000008</v>
      </c>
      <c r="U13" s="136">
        <v>12288.869000000004</v>
      </c>
      <c r="V13" s="137">
        <v>2.809</v>
      </c>
      <c r="W13" s="136">
        <v>0.589</v>
      </c>
      <c r="X13" s="135">
        <f>SUM(T13:W13)</f>
        <v>28949.252000000015</v>
      </c>
      <c r="Y13" s="134">
        <f>IF(ISERROR(R13/X13-1),"         /0",IF(R13/X13&gt;5,"  *  ",(R13/X13-1)))</f>
        <v>0.05162399360093928</v>
      </c>
    </row>
    <row r="14" spans="1:25" ht="19.5" customHeight="1">
      <c r="A14" s="142" t="s">
        <v>206</v>
      </c>
      <c r="B14" s="140">
        <v>2063.138</v>
      </c>
      <c r="C14" s="136">
        <v>1436.0529999999999</v>
      </c>
      <c r="D14" s="137">
        <v>33.498</v>
      </c>
      <c r="E14" s="136">
        <v>19.567999999999998</v>
      </c>
      <c r="F14" s="135">
        <f aca="true" t="shared" si="0" ref="F14:F22">SUM(B14:E14)</f>
        <v>3552.257</v>
      </c>
      <c r="G14" s="139">
        <f aca="true" t="shared" si="1" ref="G14:G22">F14/$F$9</f>
        <v>0.07079173955243727</v>
      </c>
      <c r="H14" s="138">
        <v>1828.7099999999998</v>
      </c>
      <c r="I14" s="136">
        <v>1135.176</v>
      </c>
      <c r="J14" s="137"/>
      <c r="K14" s="136"/>
      <c r="L14" s="135">
        <f aca="true" t="shared" si="2" ref="L14:L22">SUM(H14:K14)</f>
        <v>2963.8859999999995</v>
      </c>
      <c r="M14" s="141">
        <f aca="true" t="shared" si="3" ref="M14:M22">IF(ISERROR(F14/L14-1),"         /0",(F14/L14-1))</f>
        <v>0.19851337062221708</v>
      </c>
      <c r="N14" s="140">
        <v>16619.900999999998</v>
      </c>
      <c r="O14" s="136">
        <v>10048.277999999998</v>
      </c>
      <c r="P14" s="137">
        <v>2316.114</v>
      </c>
      <c r="Q14" s="136">
        <v>310.13599999999997</v>
      </c>
      <c r="R14" s="135">
        <f aca="true" t="shared" si="4" ref="R14:R22">SUM(N14:Q14)</f>
        <v>29294.428999999996</v>
      </c>
      <c r="S14" s="139">
        <f aca="true" t="shared" si="5" ref="S14:S22">R14/$R$9</f>
        <v>0.07697999837764676</v>
      </c>
      <c r="T14" s="138">
        <v>16858.252</v>
      </c>
      <c r="U14" s="136">
        <v>9298.823</v>
      </c>
      <c r="V14" s="137"/>
      <c r="W14" s="136"/>
      <c r="X14" s="135">
        <f aca="true" t="shared" si="6" ref="X14:X22">SUM(T14:W14)</f>
        <v>26157.075</v>
      </c>
      <c r="Y14" s="134">
        <f aca="true" t="shared" si="7" ref="Y14:Y22">IF(ISERROR(R14/X14-1),"         /0",IF(R14/X14&gt;5,"  *  ",(R14/X14-1)))</f>
        <v>0.11994284529137889</v>
      </c>
    </row>
    <row r="15" spans="1:25" ht="19.5" customHeight="1">
      <c r="A15" s="142" t="s">
        <v>207</v>
      </c>
      <c r="B15" s="140">
        <v>0</v>
      </c>
      <c r="C15" s="136">
        <v>0</v>
      </c>
      <c r="D15" s="137">
        <v>2234.791</v>
      </c>
      <c r="E15" s="136">
        <v>585.6260000000001</v>
      </c>
      <c r="F15" s="135">
        <f t="shared" si="0"/>
        <v>2820.4170000000004</v>
      </c>
      <c r="G15" s="139">
        <f t="shared" si="1"/>
        <v>0.05620714539890174</v>
      </c>
      <c r="H15" s="138"/>
      <c r="I15" s="136"/>
      <c r="J15" s="137">
        <v>2222.183</v>
      </c>
      <c r="K15" s="136">
        <v>982.206</v>
      </c>
      <c r="L15" s="135">
        <f t="shared" si="2"/>
        <v>3204.389</v>
      </c>
      <c r="M15" s="141">
        <f t="shared" si="3"/>
        <v>-0.11982689991758166</v>
      </c>
      <c r="N15" s="140"/>
      <c r="O15" s="136"/>
      <c r="P15" s="137">
        <v>19872.038</v>
      </c>
      <c r="Q15" s="136">
        <v>5988.039999999998</v>
      </c>
      <c r="R15" s="135">
        <f t="shared" si="4"/>
        <v>25860.077999999998</v>
      </c>
      <c r="S15" s="139">
        <f t="shared" si="5"/>
        <v>0.06795519934817022</v>
      </c>
      <c r="T15" s="138"/>
      <c r="U15" s="136"/>
      <c r="V15" s="137">
        <v>10716.291000000001</v>
      </c>
      <c r="W15" s="136">
        <v>4919.612999999999</v>
      </c>
      <c r="X15" s="135">
        <f t="shared" si="6"/>
        <v>15635.904</v>
      </c>
      <c r="Y15" s="134">
        <f t="shared" si="7"/>
        <v>0.6538908143718456</v>
      </c>
    </row>
    <row r="16" spans="1:25" ht="19.5" customHeight="1">
      <c r="A16" s="142" t="s">
        <v>208</v>
      </c>
      <c r="B16" s="140">
        <v>1187.608</v>
      </c>
      <c r="C16" s="136">
        <v>823.536</v>
      </c>
      <c r="D16" s="137">
        <v>0</v>
      </c>
      <c r="E16" s="136">
        <v>0</v>
      </c>
      <c r="F16" s="135">
        <f t="shared" si="0"/>
        <v>2011.1439999999998</v>
      </c>
      <c r="G16" s="139">
        <f t="shared" si="1"/>
        <v>0.04007941493266024</v>
      </c>
      <c r="H16" s="138">
        <v>318.325</v>
      </c>
      <c r="I16" s="136">
        <v>363.989</v>
      </c>
      <c r="J16" s="137"/>
      <c r="K16" s="136"/>
      <c r="L16" s="135">
        <f t="shared" si="2"/>
        <v>682.314</v>
      </c>
      <c r="M16" s="141">
        <f t="shared" si="3"/>
        <v>1.9475344196367068</v>
      </c>
      <c r="N16" s="140">
        <v>4965.665</v>
      </c>
      <c r="O16" s="136">
        <v>3327.163</v>
      </c>
      <c r="P16" s="137">
        <v>184.829</v>
      </c>
      <c r="Q16" s="136">
        <v>8.03</v>
      </c>
      <c r="R16" s="135">
        <f t="shared" si="4"/>
        <v>8485.687</v>
      </c>
      <c r="S16" s="139">
        <f t="shared" si="5"/>
        <v>0.022298716643127547</v>
      </c>
      <c r="T16" s="138">
        <v>2321.979</v>
      </c>
      <c r="U16" s="136">
        <v>1644.187</v>
      </c>
      <c r="V16" s="137">
        <v>100.69</v>
      </c>
      <c r="W16" s="136">
        <v>11.317</v>
      </c>
      <c r="X16" s="135">
        <f t="shared" si="6"/>
        <v>4078.173</v>
      </c>
      <c r="Y16" s="134">
        <f t="shared" si="7"/>
        <v>1.0807569958410297</v>
      </c>
    </row>
    <row r="17" spans="1:25" ht="19.5" customHeight="1">
      <c r="A17" s="142" t="s">
        <v>209</v>
      </c>
      <c r="B17" s="140">
        <v>1378.2540000000001</v>
      </c>
      <c r="C17" s="136">
        <v>0</v>
      </c>
      <c r="D17" s="137">
        <v>0</v>
      </c>
      <c r="E17" s="136">
        <v>0</v>
      </c>
      <c r="F17" s="135">
        <f t="shared" si="0"/>
        <v>1378.2540000000001</v>
      </c>
      <c r="G17" s="139">
        <f t="shared" si="1"/>
        <v>0.02746676217545771</v>
      </c>
      <c r="H17" s="138">
        <v>1429.95</v>
      </c>
      <c r="I17" s="136">
        <v>637.855</v>
      </c>
      <c r="J17" s="137"/>
      <c r="K17" s="136"/>
      <c r="L17" s="135">
        <f t="shared" si="2"/>
        <v>2067.8050000000003</v>
      </c>
      <c r="M17" s="141">
        <f t="shared" si="3"/>
        <v>-0.33347003223224625</v>
      </c>
      <c r="N17" s="140">
        <v>10330.034</v>
      </c>
      <c r="O17" s="136"/>
      <c r="P17" s="137"/>
      <c r="Q17" s="136"/>
      <c r="R17" s="135">
        <f t="shared" si="4"/>
        <v>10330.034</v>
      </c>
      <c r="S17" s="139">
        <f t="shared" si="5"/>
        <v>0.027145297850353592</v>
      </c>
      <c r="T17" s="138">
        <v>10393.500999999998</v>
      </c>
      <c r="U17" s="136">
        <v>5359.223</v>
      </c>
      <c r="V17" s="137"/>
      <c r="W17" s="136"/>
      <c r="X17" s="135">
        <f t="shared" si="6"/>
        <v>15752.723999999998</v>
      </c>
      <c r="Y17" s="134">
        <f t="shared" si="7"/>
        <v>-0.3442382409543898</v>
      </c>
    </row>
    <row r="18" spans="1:25" ht="19.5" customHeight="1">
      <c r="A18" s="142" t="s">
        <v>210</v>
      </c>
      <c r="B18" s="140">
        <v>1148.137</v>
      </c>
      <c r="C18" s="136">
        <v>67.744</v>
      </c>
      <c r="D18" s="137">
        <v>0</v>
      </c>
      <c r="E18" s="136">
        <v>0</v>
      </c>
      <c r="F18" s="135">
        <f t="shared" si="0"/>
        <v>1215.8809999999999</v>
      </c>
      <c r="G18" s="139">
        <f t="shared" si="1"/>
        <v>0.02423088506230179</v>
      </c>
      <c r="H18" s="138">
        <v>668.847</v>
      </c>
      <c r="I18" s="136">
        <v>30.733000000000004</v>
      </c>
      <c r="J18" s="137"/>
      <c r="K18" s="136"/>
      <c r="L18" s="135">
        <f t="shared" si="2"/>
        <v>699.5799999999999</v>
      </c>
      <c r="M18" s="141">
        <f t="shared" si="3"/>
        <v>0.7380156665427828</v>
      </c>
      <c r="N18" s="140">
        <v>8143.29</v>
      </c>
      <c r="O18" s="136">
        <v>1335.163</v>
      </c>
      <c r="P18" s="137"/>
      <c r="Q18" s="136"/>
      <c r="R18" s="135">
        <f t="shared" si="4"/>
        <v>9478.453</v>
      </c>
      <c r="S18" s="139">
        <f t="shared" si="5"/>
        <v>0.024907510454038925</v>
      </c>
      <c r="T18" s="138">
        <v>6676.151000000001</v>
      </c>
      <c r="U18" s="136">
        <v>32.902</v>
      </c>
      <c r="V18" s="137"/>
      <c r="W18" s="136"/>
      <c r="X18" s="135">
        <f t="shared" si="6"/>
        <v>6709.053000000001</v>
      </c>
      <c r="Y18" s="134">
        <f t="shared" si="7"/>
        <v>0.412785530238023</v>
      </c>
    </row>
    <row r="19" spans="1:25" ht="19.5" customHeight="1">
      <c r="A19" s="142" t="s">
        <v>211</v>
      </c>
      <c r="B19" s="140">
        <v>604.7570000000001</v>
      </c>
      <c r="C19" s="136">
        <v>511.84999999999997</v>
      </c>
      <c r="D19" s="137">
        <v>0</v>
      </c>
      <c r="E19" s="136">
        <v>0</v>
      </c>
      <c r="F19" s="135">
        <f t="shared" si="0"/>
        <v>1116.607</v>
      </c>
      <c r="G19" s="139">
        <f t="shared" si="1"/>
        <v>0.02225248677852653</v>
      </c>
      <c r="H19" s="138">
        <v>611.815</v>
      </c>
      <c r="I19" s="136">
        <v>421.49399999999997</v>
      </c>
      <c r="J19" s="137"/>
      <c r="K19" s="136"/>
      <c r="L19" s="135">
        <f t="shared" si="2"/>
        <v>1033.309</v>
      </c>
      <c r="M19" s="141">
        <f t="shared" si="3"/>
        <v>0.08061286604491014</v>
      </c>
      <c r="N19" s="140">
        <v>5491.492999999999</v>
      </c>
      <c r="O19" s="136">
        <v>4299.045</v>
      </c>
      <c r="P19" s="137"/>
      <c r="Q19" s="136"/>
      <c r="R19" s="135">
        <f t="shared" si="4"/>
        <v>9790.537999999999</v>
      </c>
      <c r="S19" s="139">
        <f t="shared" si="5"/>
        <v>0.025727608459488627</v>
      </c>
      <c r="T19" s="138">
        <v>5027.7119999999995</v>
      </c>
      <c r="U19" s="136">
        <v>3435.3529999999996</v>
      </c>
      <c r="V19" s="137"/>
      <c r="W19" s="136"/>
      <c r="X19" s="135">
        <f t="shared" si="6"/>
        <v>8463.064999999999</v>
      </c>
      <c r="Y19" s="134">
        <f t="shared" si="7"/>
        <v>0.15685487468192671</v>
      </c>
    </row>
    <row r="20" spans="1:25" ht="19.5" customHeight="1">
      <c r="A20" s="142" t="s">
        <v>171</v>
      </c>
      <c r="B20" s="140">
        <v>414.426</v>
      </c>
      <c r="C20" s="136">
        <v>501.83799999999997</v>
      </c>
      <c r="D20" s="137">
        <v>0</v>
      </c>
      <c r="E20" s="136">
        <v>0</v>
      </c>
      <c r="F20" s="135">
        <f t="shared" si="0"/>
        <v>916.2639999999999</v>
      </c>
      <c r="G20" s="139">
        <f t="shared" si="1"/>
        <v>0.018259918257399275</v>
      </c>
      <c r="H20" s="138">
        <v>298.09399999999994</v>
      </c>
      <c r="I20" s="136">
        <v>129.297</v>
      </c>
      <c r="J20" s="137"/>
      <c r="K20" s="136"/>
      <c r="L20" s="135">
        <f t="shared" si="2"/>
        <v>427.39099999999996</v>
      </c>
      <c r="M20" s="141">
        <f t="shared" si="3"/>
        <v>1.1438542224801176</v>
      </c>
      <c r="N20" s="140">
        <v>3365.8040000000005</v>
      </c>
      <c r="O20" s="136">
        <v>3009.2650000000003</v>
      </c>
      <c r="P20" s="137"/>
      <c r="Q20" s="136"/>
      <c r="R20" s="135">
        <f t="shared" si="4"/>
        <v>6375.069000000001</v>
      </c>
      <c r="S20" s="139">
        <f t="shared" si="5"/>
        <v>0.016752427612683158</v>
      </c>
      <c r="T20" s="138">
        <v>3528.036</v>
      </c>
      <c r="U20" s="136">
        <v>2323.3550000000005</v>
      </c>
      <c r="V20" s="137"/>
      <c r="W20" s="136"/>
      <c r="X20" s="135">
        <f t="shared" si="6"/>
        <v>5851.3910000000005</v>
      </c>
      <c r="Y20" s="134">
        <f t="shared" si="7"/>
        <v>0.08949632659994866</v>
      </c>
    </row>
    <row r="21" spans="1:25" ht="19.5" customHeight="1">
      <c r="A21" s="142" t="s">
        <v>212</v>
      </c>
      <c r="B21" s="140">
        <v>670.211</v>
      </c>
      <c r="C21" s="136">
        <v>148.305</v>
      </c>
      <c r="D21" s="137">
        <v>0</v>
      </c>
      <c r="E21" s="136">
        <v>90.046</v>
      </c>
      <c r="F21" s="135">
        <f t="shared" si="0"/>
        <v>908.5620000000001</v>
      </c>
      <c r="G21" s="139">
        <f t="shared" si="1"/>
        <v>0.018106427679990923</v>
      </c>
      <c r="H21" s="138">
        <v>598.0070000000001</v>
      </c>
      <c r="I21" s="136">
        <v>200.491</v>
      </c>
      <c r="J21" s="137">
        <v>26.976</v>
      </c>
      <c r="K21" s="136">
        <v>148.389</v>
      </c>
      <c r="L21" s="135">
        <f t="shared" si="2"/>
        <v>973.863</v>
      </c>
      <c r="M21" s="141">
        <f t="shared" si="3"/>
        <v>-0.06705357940490597</v>
      </c>
      <c r="N21" s="140">
        <v>6401.190000000001</v>
      </c>
      <c r="O21" s="136">
        <v>1334.207</v>
      </c>
      <c r="P21" s="137"/>
      <c r="Q21" s="136">
        <v>933.4929999999999</v>
      </c>
      <c r="R21" s="135">
        <f t="shared" si="4"/>
        <v>8668.890000000001</v>
      </c>
      <c r="S21" s="139">
        <f t="shared" si="5"/>
        <v>0.022780138098475938</v>
      </c>
      <c r="T21" s="138">
        <v>9847.173999999999</v>
      </c>
      <c r="U21" s="136">
        <v>1375.21</v>
      </c>
      <c r="V21" s="137">
        <v>183.422</v>
      </c>
      <c r="W21" s="136">
        <v>1145.932</v>
      </c>
      <c r="X21" s="135">
        <f t="shared" si="6"/>
        <v>12551.738</v>
      </c>
      <c r="Y21" s="134">
        <f t="shared" si="7"/>
        <v>-0.30934743857782865</v>
      </c>
    </row>
    <row r="22" spans="1:25" ht="19.5" customHeight="1">
      <c r="A22" s="142" t="s">
        <v>172</v>
      </c>
      <c r="B22" s="140">
        <v>389.791</v>
      </c>
      <c r="C22" s="136">
        <v>321.17599999999993</v>
      </c>
      <c r="D22" s="137">
        <v>0</v>
      </c>
      <c r="E22" s="136">
        <v>0</v>
      </c>
      <c r="F22" s="135">
        <f t="shared" si="0"/>
        <v>710.9669999999999</v>
      </c>
      <c r="G22" s="139">
        <f t="shared" si="1"/>
        <v>0.014168623130133224</v>
      </c>
      <c r="H22" s="138">
        <v>565.901</v>
      </c>
      <c r="I22" s="136">
        <v>282.952</v>
      </c>
      <c r="J22" s="137"/>
      <c r="K22" s="136"/>
      <c r="L22" s="135">
        <f t="shared" si="2"/>
        <v>848.853</v>
      </c>
      <c r="M22" s="141">
        <f t="shared" si="3"/>
        <v>-0.16243801930369584</v>
      </c>
      <c r="N22" s="140">
        <v>3601.229</v>
      </c>
      <c r="O22" s="136">
        <v>1819.9859999999996</v>
      </c>
      <c r="P22" s="137"/>
      <c r="Q22" s="136"/>
      <c r="R22" s="135">
        <f t="shared" si="4"/>
        <v>5421.214999999999</v>
      </c>
      <c r="S22" s="139">
        <f t="shared" si="5"/>
        <v>0.01424588688534855</v>
      </c>
      <c r="T22" s="138">
        <v>5670.103</v>
      </c>
      <c r="U22" s="136">
        <v>3844.1290000000017</v>
      </c>
      <c r="V22" s="137"/>
      <c r="W22" s="136"/>
      <c r="X22" s="135">
        <f t="shared" si="6"/>
        <v>9514.232000000002</v>
      </c>
      <c r="Y22" s="134">
        <f t="shared" si="7"/>
        <v>-0.4301994107354121</v>
      </c>
    </row>
    <row r="23" spans="1:25" ht="19.5" customHeight="1">
      <c r="A23" s="142" t="s">
        <v>187</v>
      </c>
      <c r="B23" s="140">
        <v>226.28</v>
      </c>
      <c r="C23" s="136">
        <v>438.233</v>
      </c>
      <c r="D23" s="137">
        <v>0</v>
      </c>
      <c r="E23" s="136">
        <v>0</v>
      </c>
      <c r="F23" s="135">
        <f>SUM(B23:E23)</f>
        <v>664.513</v>
      </c>
      <c r="G23" s="139">
        <f>F23/$F$9</f>
        <v>0.013242856928766344</v>
      </c>
      <c r="H23" s="138">
        <v>220.438</v>
      </c>
      <c r="I23" s="136">
        <v>367.94000000000005</v>
      </c>
      <c r="J23" s="137"/>
      <c r="K23" s="136"/>
      <c r="L23" s="135">
        <f>SUM(H23:K23)</f>
        <v>588.378</v>
      </c>
      <c r="M23" s="141">
        <f aca="true" t="shared" si="8" ref="M23:M29">IF(ISERROR(F23/L23-1),"         /0",(F23/L23-1))</f>
        <v>0.12939810801899454</v>
      </c>
      <c r="N23" s="140">
        <v>1677.1119999999999</v>
      </c>
      <c r="O23" s="136">
        <v>2614.541</v>
      </c>
      <c r="P23" s="137"/>
      <c r="Q23" s="136"/>
      <c r="R23" s="135">
        <f>SUM(N23:Q23)</f>
        <v>4291.653</v>
      </c>
      <c r="S23" s="139">
        <f>R23/$R$9</f>
        <v>0.011277620088700924</v>
      </c>
      <c r="T23" s="138">
        <v>1563.8809999999999</v>
      </c>
      <c r="U23" s="136">
        <v>2769.762</v>
      </c>
      <c r="V23" s="137"/>
      <c r="W23" s="136"/>
      <c r="X23" s="135">
        <f>SUM(T23:W23)</f>
        <v>4333.643</v>
      </c>
      <c r="Y23" s="134">
        <f>IF(ISERROR(R23/X23-1),"         /0",IF(R23/X23&gt;5,"  *  ",(R23/X23-1)))</f>
        <v>-0.009689307587173124</v>
      </c>
    </row>
    <row r="24" spans="1:25" ht="19.5" customHeight="1">
      <c r="A24" s="142" t="s">
        <v>213</v>
      </c>
      <c r="B24" s="140">
        <v>374.202</v>
      </c>
      <c r="C24" s="136">
        <v>218.136</v>
      </c>
      <c r="D24" s="137">
        <v>0</v>
      </c>
      <c r="E24" s="136">
        <v>0</v>
      </c>
      <c r="F24" s="135">
        <f aca="true" t="shared" si="9" ref="F24:F29">SUM(B24:E24)</f>
        <v>592.338</v>
      </c>
      <c r="G24" s="139">
        <f aca="true" t="shared" si="10" ref="G24:G29">F24/$F$9</f>
        <v>0.011804505536342552</v>
      </c>
      <c r="H24" s="138">
        <v>477.47</v>
      </c>
      <c r="I24" s="136">
        <v>198.9</v>
      </c>
      <c r="J24" s="137"/>
      <c r="K24" s="136"/>
      <c r="L24" s="135">
        <f aca="true" t="shared" si="11" ref="L24:L29">SUM(H24:K24)</f>
        <v>676.37</v>
      </c>
      <c r="M24" s="141">
        <f t="shared" si="8"/>
        <v>-0.1242396912932271</v>
      </c>
      <c r="N24" s="140">
        <v>3495.3579999999993</v>
      </c>
      <c r="O24" s="136">
        <v>2169.6379999999995</v>
      </c>
      <c r="P24" s="137"/>
      <c r="Q24" s="136"/>
      <c r="R24" s="135">
        <f aca="true" t="shared" si="12" ref="R24:R29">SUM(N24:Q24)</f>
        <v>5664.995999999999</v>
      </c>
      <c r="S24" s="139">
        <f aca="true" t="shared" si="13" ref="S24:S29">R24/$R$9</f>
        <v>0.014886495411444113</v>
      </c>
      <c r="T24" s="138">
        <v>3029.748</v>
      </c>
      <c r="U24" s="136">
        <v>2025.3289999999997</v>
      </c>
      <c r="V24" s="137"/>
      <c r="W24" s="136"/>
      <c r="X24" s="135">
        <f aca="true" t="shared" si="14" ref="X24:X29">SUM(T24:W24)</f>
        <v>5055.076999999999</v>
      </c>
      <c r="Y24" s="134">
        <f aca="true" t="shared" si="15" ref="Y24:Y29">IF(ISERROR(R24/X24-1),"         /0",IF(R24/X24&gt;5,"  *  ",(R24/X24-1)))</f>
        <v>0.12065473977943353</v>
      </c>
    </row>
    <row r="25" spans="1:25" ht="19.5" customHeight="1">
      <c r="A25" s="142" t="s">
        <v>194</v>
      </c>
      <c r="B25" s="140">
        <v>143.032</v>
      </c>
      <c r="C25" s="136">
        <v>344.869</v>
      </c>
      <c r="D25" s="137">
        <v>0</v>
      </c>
      <c r="E25" s="136">
        <v>0</v>
      </c>
      <c r="F25" s="135">
        <f t="shared" si="9"/>
        <v>487.90100000000007</v>
      </c>
      <c r="G25" s="139">
        <f t="shared" si="10"/>
        <v>0.009723215555454941</v>
      </c>
      <c r="H25" s="138">
        <v>541.374</v>
      </c>
      <c r="I25" s="136">
        <v>258.104</v>
      </c>
      <c r="J25" s="137"/>
      <c r="K25" s="136"/>
      <c r="L25" s="135">
        <f t="shared" si="11"/>
        <v>799.4780000000001</v>
      </c>
      <c r="M25" s="141">
        <f t="shared" si="8"/>
        <v>-0.3897255459187119</v>
      </c>
      <c r="N25" s="140">
        <v>143.032</v>
      </c>
      <c r="O25" s="136">
        <v>344.869</v>
      </c>
      <c r="P25" s="137"/>
      <c r="Q25" s="136"/>
      <c r="R25" s="135">
        <f t="shared" si="12"/>
        <v>487.90100000000007</v>
      </c>
      <c r="S25" s="139">
        <f t="shared" si="13"/>
        <v>0.0012821078775234786</v>
      </c>
      <c r="T25" s="138">
        <v>2761.5069999999996</v>
      </c>
      <c r="U25" s="136">
        <v>3110.8909999999996</v>
      </c>
      <c r="V25" s="137"/>
      <c r="W25" s="136"/>
      <c r="X25" s="135">
        <f t="shared" si="14"/>
        <v>5872.397999999999</v>
      </c>
      <c r="Y25" s="134">
        <f t="shared" si="15"/>
        <v>-0.9169162240025284</v>
      </c>
    </row>
    <row r="26" spans="1:25" ht="19.5" customHeight="1">
      <c r="A26" s="142" t="s">
        <v>164</v>
      </c>
      <c r="B26" s="140">
        <v>307.26499999999993</v>
      </c>
      <c r="C26" s="136">
        <v>177.237</v>
      </c>
      <c r="D26" s="137">
        <v>0</v>
      </c>
      <c r="E26" s="136">
        <v>0</v>
      </c>
      <c r="F26" s="135">
        <f t="shared" si="9"/>
        <v>484.50199999999995</v>
      </c>
      <c r="G26" s="139">
        <f t="shared" si="10"/>
        <v>0.009655478023306015</v>
      </c>
      <c r="H26" s="138">
        <v>234.221</v>
      </c>
      <c r="I26" s="136">
        <v>174.751</v>
      </c>
      <c r="J26" s="137">
        <v>0</v>
      </c>
      <c r="K26" s="136">
        <v>0</v>
      </c>
      <c r="L26" s="135">
        <f t="shared" si="11"/>
        <v>408.972</v>
      </c>
      <c r="M26" s="141">
        <f t="shared" si="8"/>
        <v>0.1846825699558894</v>
      </c>
      <c r="N26" s="140">
        <v>2013.7920000000001</v>
      </c>
      <c r="O26" s="136">
        <v>1139.1950000000002</v>
      </c>
      <c r="P26" s="137">
        <v>0</v>
      </c>
      <c r="Q26" s="136">
        <v>0</v>
      </c>
      <c r="R26" s="135">
        <f t="shared" si="12"/>
        <v>3152.987</v>
      </c>
      <c r="S26" s="139">
        <f t="shared" si="13"/>
        <v>0.00828542977044343</v>
      </c>
      <c r="T26" s="138">
        <v>2415.3569999999986</v>
      </c>
      <c r="U26" s="136">
        <v>1393.0970000000004</v>
      </c>
      <c r="V26" s="137">
        <v>0</v>
      </c>
      <c r="W26" s="136">
        <v>0</v>
      </c>
      <c r="X26" s="135">
        <f t="shared" si="14"/>
        <v>3808.453999999999</v>
      </c>
      <c r="Y26" s="134">
        <f t="shared" si="15"/>
        <v>-0.1721084198470032</v>
      </c>
    </row>
    <row r="27" spans="1:25" ht="19.5" customHeight="1">
      <c r="A27" s="142" t="s">
        <v>189</v>
      </c>
      <c r="B27" s="140">
        <v>171.614</v>
      </c>
      <c r="C27" s="136">
        <v>279.268</v>
      </c>
      <c r="D27" s="137">
        <v>0</v>
      </c>
      <c r="E27" s="136">
        <v>0</v>
      </c>
      <c r="F27" s="135">
        <f t="shared" si="9"/>
        <v>450.88199999999995</v>
      </c>
      <c r="G27" s="139">
        <f t="shared" si="10"/>
        <v>0.008985476307846537</v>
      </c>
      <c r="H27" s="138">
        <v>247.977</v>
      </c>
      <c r="I27" s="136">
        <v>276.592</v>
      </c>
      <c r="J27" s="137"/>
      <c r="K27" s="136"/>
      <c r="L27" s="135">
        <f t="shared" si="11"/>
        <v>524.569</v>
      </c>
      <c r="M27" s="141">
        <f t="shared" si="8"/>
        <v>-0.14047151089751786</v>
      </c>
      <c r="N27" s="140">
        <v>992.0799999999999</v>
      </c>
      <c r="O27" s="136">
        <v>2250.404</v>
      </c>
      <c r="P27" s="137"/>
      <c r="Q27" s="136"/>
      <c r="R27" s="135">
        <f t="shared" si="12"/>
        <v>3242.484</v>
      </c>
      <c r="S27" s="139">
        <f t="shared" si="13"/>
        <v>0.008520610285988014</v>
      </c>
      <c r="T27" s="138">
        <v>997.211</v>
      </c>
      <c r="U27" s="136">
        <v>2181.802</v>
      </c>
      <c r="V27" s="137"/>
      <c r="W27" s="136"/>
      <c r="X27" s="135">
        <f t="shared" si="14"/>
        <v>3179.013</v>
      </c>
      <c r="Y27" s="134">
        <f t="shared" si="15"/>
        <v>0.019965630842025517</v>
      </c>
    </row>
    <row r="28" spans="1:25" ht="19.5" customHeight="1">
      <c r="A28" s="142" t="s">
        <v>214</v>
      </c>
      <c r="B28" s="140">
        <v>183.265</v>
      </c>
      <c r="C28" s="136">
        <v>216.46</v>
      </c>
      <c r="D28" s="137">
        <v>0</v>
      </c>
      <c r="E28" s="136">
        <v>0</v>
      </c>
      <c r="F28" s="135">
        <f t="shared" si="9"/>
        <v>399.725</v>
      </c>
      <c r="G28" s="139">
        <f t="shared" si="10"/>
        <v>0.00796598559524212</v>
      </c>
      <c r="H28" s="138">
        <v>294.948</v>
      </c>
      <c r="I28" s="136">
        <v>166.589</v>
      </c>
      <c r="J28" s="137"/>
      <c r="K28" s="136"/>
      <c r="L28" s="135">
        <f t="shared" si="11"/>
        <v>461.537</v>
      </c>
      <c r="M28" s="141">
        <f t="shared" si="8"/>
        <v>-0.13392642410034294</v>
      </c>
      <c r="N28" s="140">
        <v>2031.3939999999998</v>
      </c>
      <c r="O28" s="136">
        <v>1206.5910000000001</v>
      </c>
      <c r="P28" s="137"/>
      <c r="Q28" s="136"/>
      <c r="R28" s="135">
        <f t="shared" si="12"/>
        <v>3237.9849999999997</v>
      </c>
      <c r="S28" s="139">
        <f t="shared" si="13"/>
        <v>0.008508787798760117</v>
      </c>
      <c r="T28" s="138">
        <v>2682.6620000000003</v>
      </c>
      <c r="U28" s="136">
        <v>1052.867</v>
      </c>
      <c r="V28" s="137"/>
      <c r="W28" s="136"/>
      <c r="X28" s="135">
        <f t="shared" si="14"/>
        <v>3735.5290000000005</v>
      </c>
      <c r="Y28" s="134">
        <f t="shared" si="15"/>
        <v>-0.13319238051692295</v>
      </c>
    </row>
    <row r="29" spans="1:25" ht="19.5" customHeight="1">
      <c r="A29" s="142" t="s">
        <v>215</v>
      </c>
      <c r="B29" s="140">
        <v>285.252</v>
      </c>
      <c r="C29" s="136">
        <v>66.528</v>
      </c>
      <c r="D29" s="137">
        <v>0</v>
      </c>
      <c r="E29" s="136">
        <v>0</v>
      </c>
      <c r="F29" s="135">
        <f t="shared" si="9"/>
        <v>351.78000000000003</v>
      </c>
      <c r="G29" s="139">
        <f t="shared" si="10"/>
        <v>0.007010505754441862</v>
      </c>
      <c r="H29" s="138"/>
      <c r="I29" s="136"/>
      <c r="J29" s="137"/>
      <c r="K29" s="136"/>
      <c r="L29" s="135">
        <f t="shared" si="11"/>
        <v>0</v>
      </c>
      <c r="M29" s="141" t="str">
        <f t="shared" si="8"/>
        <v>         /0</v>
      </c>
      <c r="N29" s="140">
        <v>608.649</v>
      </c>
      <c r="O29" s="136">
        <v>221.21700000000004</v>
      </c>
      <c r="P29" s="137"/>
      <c r="Q29" s="136"/>
      <c r="R29" s="135">
        <f t="shared" si="12"/>
        <v>829.866</v>
      </c>
      <c r="S29" s="139">
        <f t="shared" si="13"/>
        <v>0.0021807246467805946</v>
      </c>
      <c r="T29" s="138"/>
      <c r="U29" s="136"/>
      <c r="V29" s="137"/>
      <c r="W29" s="136"/>
      <c r="X29" s="135">
        <f t="shared" si="14"/>
        <v>0</v>
      </c>
      <c r="Y29" s="134" t="str">
        <f t="shared" si="15"/>
        <v>         /0</v>
      </c>
    </row>
    <row r="30" spans="1:25" ht="19.5" customHeight="1">
      <c r="A30" s="142" t="s">
        <v>179</v>
      </c>
      <c r="B30" s="140">
        <v>117.713</v>
      </c>
      <c r="C30" s="136">
        <v>215.06300000000002</v>
      </c>
      <c r="D30" s="137">
        <v>0</v>
      </c>
      <c r="E30" s="136">
        <v>0</v>
      </c>
      <c r="F30" s="135">
        <f aca="true" t="shared" si="16" ref="F30:F36">SUM(B30:E30)</f>
        <v>332.776</v>
      </c>
      <c r="G30" s="139">
        <f aca="true" t="shared" si="17" ref="G30:G36">F30/$F$9</f>
        <v>0.006631781405822232</v>
      </c>
      <c r="H30" s="138">
        <v>94.683</v>
      </c>
      <c r="I30" s="136">
        <v>218.02900000000002</v>
      </c>
      <c r="J30" s="137"/>
      <c r="K30" s="136"/>
      <c r="L30" s="135">
        <f aca="true" t="shared" si="18" ref="L30:L36">SUM(H30:K30)</f>
        <v>312.71200000000005</v>
      </c>
      <c r="M30" s="141">
        <f aca="true" t="shared" si="19" ref="M30:M36">IF(ISERROR(F30/L30-1),"         /0",(F30/L30-1))</f>
        <v>0.06416127299240193</v>
      </c>
      <c r="N30" s="140">
        <v>849.274</v>
      </c>
      <c r="O30" s="136">
        <v>1807.0079999999998</v>
      </c>
      <c r="P30" s="137"/>
      <c r="Q30" s="136"/>
      <c r="R30" s="135">
        <f aca="true" t="shared" si="20" ref="R30:R36">SUM(N30:Q30)</f>
        <v>2656.2819999999997</v>
      </c>
      <c r="S30" s="139">
        <f aca="true" t="shared" si="21" ref="S30:S36">R30/$R$9</f>
        <v>0.00698018671231217</v>
      </c>
      <c r="T30" s="138">
        <v>770.779</v>
      </c>
      <c r="U30" s="136">
        <v>1956.4530000000004</v>
      </c>
      <c r="V30" s="137"/>
      <c r="W30" s="136"/>
      <c r="X30" s="135">
        <f aca="true" t="shared" si="22" ref="X30:X36">SUM(T30:W30)</f>
        <v>2727.2320000000004</v>
      </c>
      <c r="Y30" s="134">
        <f aca="true" t="shared" si="23" ref="Y30:Y36">IF(ISERROR(R30/X30-1),"         /0",IF(R30/X30&gt;5,"  *  ",(R30/X30-1)))</f>
        <v>-0.02601538849646845</v>
      </c>
    </row>
    <row r="31" spans="1:25" ht="19.5" customHeight="1">
      <c r="A31" s="142" t="s">
        <v>180</v>
      </c>
      <c r="B31" s="140">
        <v>218.06799999999998</v>
      </c>
      <c r="C31" s="136">
        <v>88.393</v>
      </c>
      <c r="D31" s="137">
        <v>0</v>
      </c>
      <c r="E31" s="136">
        <v>0</v>
      </c>
      <c r="F31" s="135">
        <f>SUM(B31:E31)</f>
        <v>306.461</v>
      </c>
      <c r="G31" s="139">
        <f>F31/$F$9</f>
        <v>0.006107358587787843</v>
      </c>
      <c r="H31" s="138">
        <v>152.91599999999997</v>
      </c>
      <c r="I31" s="136">
        <v>133.376</v>
      </c>
      <c r="J31" s="137"/>
      <c r="K31" s="136"/>
      <c r="L31" s="135">
        <f>SUM(H31:K31)</f>
        <v>286.292</v>
      </c>
      <c r="M31" s="141">
        <f>IF(ISERROR(F31/L31-1),"         /0",(F31/L31-1))</f>
        <v>0.07044905201682217</v>
      </c>
      <c r="N31" s="140">
        <v>2046.4039999999993</v>
      </c>
      <c r="O31" s="136">
        <v>1029.198</v>
      </c>
      <c r="P31" s="137"/>
      <c r="Q31" s="136"/>
      <c r="R31" s="135">
        <f>SUM(N31:Q31)</f>
        <v>3075.6019999999994</v>
      </c>
      <c r="S31" s="139">
        <f>R31/$R$9</f>
        <v>0.008082077208956253</v>
      </c>
      <c r="T31" s="138">
        <v>1635.108000000001</v>
      </c>
      <c r="U31" s="136">
        <v>1169.1209999999996</v>
      </c>
      <c r="V31" s="137"/>
      <c r="W31" s="136"/>
      <c r="X31" s="135">
        <f>SUM(T31:W31)</f>
        <v>2804.2290000000007</v>
      </c>
      <c r="Y31" s="134">
        <f>IF(ISERROR(R31/X31-1),"         /0",IF(R31/X31&gt;5,"  *  ",(R31/X31-1)))</f>
        <v>0.09677276713135718</v>
      </c>
    </row>
    <row r="32" spans="1:25" ht="19.5" customHeight="1">
      <c r="A32" s="142" t="s">
        <v>191</v>
      </c>
      <c r="B32" s="140">
        <v>10.26</v>
      </c>
      <c r="C32" s="136">
        <v>226.07500000000002</v>
      </c>
      <c r="D32" s="137">
        <v>0</v>
      </c>
      <c r="E32" s="136">
        <v>0</v>
      </c>
      <c r="F32" s="135">
        <f t="shared" si="16"/>
        <v>236.335</v>
      </c>
      <c r="G32" s="139">
        <f t="shared" si="17"/>
        <v>0.004709841029836879</v>
      </c>
      <c r="H32" s="138">
        <v>0.987</v>
      </c>
      <c r="I32" s="136">
        <v>253.26299999999998</v>
      </c>
      <c r="J32" s="137"/>
      <c r="K32" s="136"/>
      <c r="L32" s="135">
        <f t="shared" si="18"/>
        <v>254.24999999999997</v>
      </c>
      <c r="M32" s="141">
        <f t="shared" si="19"/>
        <v>-0.07046214355948854</v>
      </c>
      <c r="N32" s="140">
        <v>68.452</v>
      </c>
      <c r="O32" s="136">
        <v>1703.089</v>
      </c>
      <c r="P32" s="137"/>
      <c r="Q32" s="136"/>
      <c r="R32" s="135">
        <f t="shared" si="20"/>
        <v>1771.541</v>
      </c>
      <c r="S32" s="139">
        <f t="shared" si="21"/>
        <v>0.004655261357233989</v>
      </c>
      <c r="T32" s="138">
        <v>39.412000000000006</v>
      </c>
      <c r="U32" s="136">
        <v>1720.407</v>
      </c>
      <c r="V32" s="137"/>
      <c r="W32" s="136"/>
      <c r="X32" s="135">
        <f t="shared" si="22"/>
        <v>1759.819</v>
      </c>
      <c r="Y32" s="134">
        <f t="shared" si="23"/>
        <v>0.006660912287002274</v>
      </c>
    </row>
    <row r="33" spans="1:25" ht="19.5" customHeight="1">
      <c r="A33" s="142" t="s">
        <v>196</v>
      </c>
      <c r="B33" s="140">
        <v>102.038</v>
      </c>
      <c r="C33" s="136">
        <v>123.807</v>
      </c>
      <c r="D33" s="137">
        <v>0</v>
      </c>
      <c r="E33" s="136">
        <v>0</v>
      </c>
      <c r="F33" s="135">
        <f t="shared" si="16"/>
        <v>225.845</v>
      </c>
      <c r="G33" s="139">
        <f t="shared" si="17"/>
        <v>0.004500789334561152</v>
      </c>
      <c r="H33" s="138">
        <v>86.018</v>
      </c>
      <c r="I33" s="136">
        <v>124.927</v>
      </c>
      <c r="J33" s="137"/>
      <c r="K33" s="136"/>
      <c r="L33" s="135">
        <f t="shared" si="18"/>
        <v>210.945</v>
      </c>
      <c r="M33" s="141">
        <f t="shared" si="19"/>
        <v>0.07063452558723848</v>
      </c>
      <c r="N33" s="140">
        <v>841.684</v>
      </c>
      <c r="O33" s="136">
        <v>930.756</v>
      </c>
      <c r="P33" s="137"/>
      <c r="Q33" s="136"/>
      <c r="R33" s="135">
        <f t="shared" si="20"/>
        <v>1772.44</v>
      </c>
      <c r="S33" s="139">
        <f t="shared" si="21"/>
        <v>0.004657623752436896</v>
      </c>
      <c r="T33" s="138">
        <v>675.236</v>
      </c>
      <c r="U33" s="136">
        <v>902.5930000000001</v>
      </c>
      <c r="V33" s="137"/>
      <c r="W33" s="136"/>
      <c r="X33" s="135">
        <f t="shared" si="22"/>
        <v>1577.8290000000002</v>
      </c>
      <c r="Y33" s="134">
        <f t="shared" si="23"/>
        <v>0.1233409957606304</v>
      </c>
    </row>
    <row r="34" spans="1:25" ht="19.5" customHeight="1">
      <c r="A34" s="142" t="s">
        <v>181</v>
      </c>
      <c r="B34" s="140">
        <v>118.452</v>
      </c>
      <c r="C34" s="136">
        <v>104.809</v>
      </c>
      <c r="D34" s="137">
        <v>0</v>
      </c>
      <c r="E34" s="136">
        <v>0</v>
      </c>
      <c r="F34" s="135">
        <f t="shared" si="16"/>
        <v>223.261</v>
      </c>
      <c r="G34" s="139">
        <f t="shared" si="17"/>
        <v>0.004449293664342613</v>
      </c>
      <c r="H34" s="138">
        <v>113.892</v>
      </c>
      <c r="I34" s="136">
        <v>89.244</v>
      </c>
      <c r="J34" s="137"/>
      <c r="K34" s="136"/>
      <c r="L34" s="135">
        <f t="shared" si="18"/>
        <v>203.136</v>
      </c>
      <c r="M34" s="141">
        <f t="shared" si="19"/>
        <v>0.09907155797101441</v>
      </c>
      <c r="N34" s="140">
        <v>882.965</v>
      </c>
      <c r="O34" s="136">
        <v>653.706</v>
      </c>
      <c r="P34" s="137">
        <v>0</v>
      </c>
      <c r="Q34" s="136">
        <v>0</v>
      </c>
      <c r="R34" s="135">
        <f t="shared" si="20"/>
        <v>1536.671</v>
      </c>
      <c r="S34" s="139">
        <f t="shared" si="21"/>
        <v>0.004038069186703617</v>
      </c>
      <c r="T34" s="138">
        <v>1970.907</v>
      </c>
      <c r="U34" s="136">
        <v>1644.1799999999998</v>
      </c>
      <c r="V34" s="137"/>
      <c r="W34" s="136">
        <v>0</v>
      </c>
      <c r="X34" s="135">
        <f t="shared" si="22"/>
        <v>3615.0869999999995</v>
      </c>
      <c r="Y34" s="134">
        <f t="shared" si="23"/>
        <v>-0.5749283488889755</v>
      </c>
    </row>
    <row r="35" spans="1:25" ht="19.5" customHeight="1">
      <c r="A35" s="142" t="s">
        <v>216</v>
      </c>
      <c r="B35" s="140">
        <v>0</v>
      </c>
      <c r="C35" s="136">
        <v>0</v>
      </c>
      <c r="D35" s="137">
        <v>68.574</v>
      </c>
      <c r="E35" s="136">
        <v>113.245</v>
      </c>
      <c r="F35" s="135">
        <f t="shared" si="16"/>
        <v>181.81900000000002</v>
      </c>
      <c r="G35" s="139">
        <f t="shared" si="17"/>
        <v>0.0036234099316813486</v>
      </c>
      <c r="H35" s="138"/>
      <c r="I35" s="136"/>
      <c r="J35" s="137"/>
      <c r="K35" s="136"/>
      <c r="L35" s="135">
        <f t="shared" si="18"/>
        <v>0</v>
      </c>
      <c r="M35" s="141" t="str">
        <f t="shared" si="19"/>
        <v>         /0</v>
      </c>
      <c r="N35" s="140"/>
      <c r="O35" s="136"/>
      <c r="P35" s="137">
        <v>245.699</v>
      </c>
      <c r="Q35" s="136">
        <v>265.086</v>
      </c>
      <c r="R35" s="135">
        <f t="shared" si="20"/>
        <v>510.785</v>
      </c>
      <c r="S35" s="139">
        <f t="shared" si="21"/>
        <v>0.00134224252916233</v>
      </c>
      <c r="T35" s="138"/>
      <c r="U35" s="136"/>
      <c r="V35" s="137"/>
      <c r="W35" s="136"/>
      <c r="X35" s="135">
        <f t="shared" si="22"/>
        <v>0</v>
      </c>
      <c r="Y35" s="134" t="str">
        <f t="shared" si="23"/>
        <v>         /0</v>
      </c>
    </row>
    <row r="36" spans="1:25" ht="19.5" customHeight="1">
      <c r="A36" s="142" t="s">
        <v>188</v>
      </c>
      <c r="B36" s="140">
        <v>65.335</v>
      </c>
      <c r="C36" s="136">
        <v>67.891</v>
      </c>
      <c r="D36" s="137">
        <v>0</v>
      </c>
      <c r="E36" s="136">
        <v>0</v>
      </c>
      <c r="F36" s="135">
        <f t="shared" si="16"/>
        <v>133.226</v>
      </c>
      <c r="G36" s="139">
        <f t="shared" si="17"/>
        <v>0.002655016315996564</v>
      </c>
      <c r="H36" s="138">
        <v>30.187</v>
      </c>
      <c r="I36" s="136">
        <v>30.215</v>
      </c>
      <c r="J36" s="137">
        <v>1.83</v>
      </c>
      <c r="K36" s="136">
        <v>1.83</v>
      </c>
      <c r="L36" s="135">
        <f t="shared" si="18"/>
        <v>64.062</v>
      </c>
      <c r="M36" s="141">
        <f t="shared" si="19"/>
        <v>1.07964159720271</v>
      </c>
      <c r="N36" s="140">
        <v>481.43100000000004</v>
      </c>
      <c r="O36" s="136">
        <v>466.208</v>
      </c>
      <c r="P36" s="137">
        <v>2.683</v>
      </c>
      <c r="Q36" s="136">
        <v>4.268</v>
      </c>
      <c r="R36" s="135">
        <f t="shared" si="20"/>
        <v>954.5900000000001</v>
      </c>
      <c r="S36" s="139">
        <f t="shared" si="21"/>
        <v>0.0025084747905930456</v>
      </c>
      <c r="T36" s="138">
        <v>374.682</v>
      </c>
      <c r="U36" s="136">
        <v>216.79300000000003</v>
      </c>
      <c r="V36" s="137">
        <v>11.415000000000001</v>
      </c>
      <c r="W36" s="136">
        <v>11.561000000000002</v>
      </c>
      <c r="X36" s="135">
        <f t="shared" si="22"/>
        <v>614.451</v>
      </c>
      <c r="Y36" s="134">
        <f t="shared" si="23"/>
        <v>0.5535657033677219</v>
      </c>
    </row>
    <row r="37" spans="1:25" ht="19.5" customHeight="1">
      <c r="A37" s="142" t="s">
        <v>183</v>
      </c>
      <c r="B37" s="140">
        <v>78.75099999999999</v>
      </c>
      <c r="C37" s="136">
        <v>48.305</v>
      </c>
      <c r="D37" s="137">
        <v>0</v>
      </c>
      <c r="E37" s="136">
        <v>0</v>
      </c>
      <c r="F37" s="135">
        <f aca="true" t="shared" si="24" ref="F37:F42">SUM(B37:E37)</f>
        <v>127.05599999999998</v>
      </c>
      <c r="G37" s="139">
        <f aca="true" t="shared" si="25" ref="G37:G42">F37/$F$9</f>
        <v>0.0025320564532843397</v>
      </c>
      <c r="H37" s="138">
        <v>85.791</v>
      </c>
      <c r="I37" s="136">
        <v>25.875</v>
      </c>
      <c r="J37" s="137"/>
      <c r="K37" s="136"/>
      <c r="L37" s="135">
        <f aca="true" t="shared" si="26" ref="L37:L42">SUM(H37:K37)</f>
        <v>111.666</v>
      </c>
      <c r="M37" s="141">
        <f aca="true" t="shared" si="27" ref="M37:M42">IF(ISERROR(F37/L37-1),"         /0",(F37/L37-1))</f>
        <v>0.13782171833861678</v>
      </c>
      <c r="N37" s="140">
        <v>1065.6689999999999</v>
      </c>
      <c r="O37" s="136">
        <v>895.056</v>
      </c>
      <c r="P37" s="137"/>
      <c r="Q37" s="136"/>
      <c r="R37" s="135">
        <f aca="true" t="shared" si="28" ref="R37:R42">SUM(N37:Q37)</f>
        <v>1960.725</v>
      </c>
      <c r="S37" s="139">
        <f aca="true" t="shared" si="29" ref="S37:S42">R37/$R$9</f>
        <v>0.005152399704360561</v>
      </c>
      <c r="T37" s="138">
        <v>453.802</v>
      </c>
      <c r="U37" s="136">
        <v>288.609</v>
      </c>
      <c r="V37" s="137"/>
      <c r="W37" s="136"/>
      <c r="X37" s="135">
        <f aca="true" t="shared" si="30" ref="X37:X42">SUM(T37:W37)</f>
        <v>742.4110000000001</v>
      </c>
      <c r="Y37" s="134">
        <f aca="true" t="shared" si="31" ref="Y37:Y42">IF(ISERROR(R37/X37-1),"         /0",IF(R37/X37&gt;5,"  *  ",(R37/X37-1)))</f>
        <v>1.6410236378501932</v>
      </c>
    </row>
    <row r="38" spans="1:25" ht="19.5" customHeight="1">
      <c r="A38" s="142" t="s">
        <v>184</v>
      </c>
      <c r="B38" s="140">
        <v>82.366</v>
      </c>
      <c r="C38" s="136">
        <v>42.4</v>
      </c>
      <c r="D38" s="137">
        <v>0.388</v>
      </c>
      <c r="E38" s="136">
        <v>0.463</v>
      </c>
      <c r="F38" s="135">
        <f t="shared" si="24"/>
        <v>125.61699999999999</v>
      </c>
      <c r="G38" s="139">
        <f t="shared" si="25"/>
        <v>0.0025033791044281176</v>
      </c>
      <c r="H38" s="138">
        <v>72.603</v>
      </c>
      <c r="I38" s="136">
        <v>61.699</v>
      </c>
      <c r="J38" s="137">
        <v>0.426</v>
      </c>
      <c r="K38" s="136">
        <v>0.405</v>
      </c>
      <c r="L38" s="135">
        <f t="shared" si="26"/>
        <v>135.13299999999998</v>
      </c>
      <c r="M38" s="141">
        <f t="shared" si="27"/>
        <v>-0.07041951262829949</v>
      </c>
      <c r="N38" s="140">
        <v>689.2729999999999</v>
      </c>
      <c r="O38" s="136">
        <v>316.94800000000004</v>
      </c>
      <c r="P38" s="137">
        <v>1.249</v>
      </c>
      <c r="Q38" s="136">
        <v>1.363</v>
      </c>
      <c r="R38" s="135">
        <f t="shared" si="28"/>
        <v>1008.8330000000001</v>
      </c>
      <c r="S38" s="139">
        <f t="shared" si="29"/>
        <v>0.0026510147271795784</v>
      </c>
      <c r="T38" s="138">
        <v>507.8240000000002</v>
      </c>
      <c r="U38" s="136">
        <v>375.05100000000004</v>
      </c>
      <c r="V38" s="137">
        <v>0.426</v>
      </c>
      <c r="W38" s="136">
        <v>0.42300000000000004</v>
      </c>
      <c r="X38" s="135">
        <f t="shared" si="30"/>
        <v>883.7240000000003</v>
      </c>
      <c r="Y38" s="134">
        <f t="shared" si="31"/>
        <v>0.1415702187560819</v>
      </c>
    </row>
    <row r="39" spans="1:25" ht="19.5" customHeight="1">
      <c r="A39" s="142" t="s">
        <v>185</v>
      </c>
      <c r="B39" s="140">
        <v>107.17700000000002</v>
      </c>
      <c r="C39" s="136">
        <v>14.711</v>
      </c>
      <c r="D39" s="137">
        <v>0</v>
      </c>
      <c r="E39" s="136">
        <v>0</v>
      </c>
      <c r="F39" s="135">
        <f t="shared" si="24"/>
        <v>121.88800000000002</v>
      </c>
      <c r="G39" s="139">
        <f t="shared" si="25"/>
        <v>0.0024290651128472617</v>
      </c>
      <c r="H39" s="138">
        <v>73.32300000000001</v>
      </c>
      <c r="I39" s="136">
        <v>14.178</v>
      </c>
      <c r="J39" s="137"/>
      <c r="K39" s="136"/>
      <c r="L39" s="135">
        <f t="shared" si="26"/>
        <v>87.501</v>
      </c>
      <c r="M39" s="141">
        <f t="shared" si="27"/>
        <v>0.39298979440234993</v>
      </c>
      <c r="N39" s="140">
        <v>693.7170000000004</v>
      </c>
      <c r="O39" s="136">
        <v>108.603</v>
      </c>
      <c r="P39" s="137">
        <v>0</v>
      </c>
      <c r="Q39" s="136"/>
      <c r="R39" s="135">
        <f t="shared" si="28"/>
        <v>802.3200000000004</v>
      </c>
      <c r="S39" s="139">
        <f t="shared" si="29"/>
        <v>0.0021083391759693826</v>
      </c>
      <c r="T39" s="138">
        <v>604.229</v>
      </c>
      <c r="U39" s="136">
        <v>220.471</v>
      </c>
      <c r="V39" s="137"/>
      <c r="W39" s="136"/>
      <c r="X39" s="135">
        <f t="shared" si="30"/>
        <v>824.7</v>
      </c>
      <c r="Y39" s="134">
        <f t="shared" si="31"/>
        <v>-0.02713714077846452</v>
      </c>
    </row>
    <row r="40" spans="1:25" ht="19.5" customHeight="1">
      <c r="A40" s="142" t="s">
        <v>203</v>
      </c>
      <c r="B40" s="140">
        <v>59.12</v>
      </c>
      <c r="C40" s="136">
        <v>44.848</v>
      </c>
      <c r="D40" s="137">
        <v>0</v>
      </c>
      <c r="E40" s="136">
        <v>0</v>
      </c>
      <c r="F40" s="135">
        <f t="shared" si="24"/>
        <v>103.96799999999999</v>
      </c>
      <c r="G40" s="139">
        <f t="shared" si="25"/>
        <v>0.0020719434370282887</v>
      </c>
      <c r="H40" s="138">
        <v>42.894000000000005</v>
      </c>
      <c r="I40" s="136">
        <v>12.848</v>
      </c>
      <c r="J40" s="137"/>
      <c r="K40" s="136"/>
      <c r="L40" s="135">
        <f t="shared" si="26"/>
        <v>55.742000000000004</v>
      </c>
      <c r="M40" s="141">
        <f t="shared" si="27"/>
        <v>0.8651645079114489</v>
      </c>
      <c r="N40" s="140">
        <v>545.16</v>
      </c>
      <c r="O40" s="136">
        <v>163.957</v>
      </c>
      <c r="P40" s="137">
        <v>0</v>
      </c>
      <c r="Q40" s="136">
        <v>0</v>
      </c>
      <c r="R40" s="135">
        <f t="shared" si="28"/>
        <v>709.117</v>
      </c>
      <c r="S40" s="139">
        <f t="shared" si="29"/>
        <v>0.0018634200212457371</v>
      </c>
      <c r="T40" s="138">
        <v>526.8779999999999</v>
      </c>
      <c r="U40" s="136">
        <v>106.747</v>
      </c>
      <c r="V40" s="137">
        <v>0</v>
      </c>
      <c r="W40" s="136">
        <v>0</v>
      </c>
      <c r="X40" s="135">
        <f t="shared" si="30"/>
        <v>633.6249999999999</v>
      </c>
      <c r="Y40" s="134">
        <f t="shared" si="31"/>
        <v>0.11914302623791695</v>
      </c>
    </row>
    <row r="41" spans="1:25" ht="19.5" customHeight="1">
      <c r="A41" s="142" t="s">
        <v>198</v>
      </c>
      <c r="B41" s="140">
        <v>42.49</v>
      </c>
      <c r="C41" s="136">
        <v>44.706</v>
      </c>
      <c r="D41" s="137">
        <v>0</v>
      </c>
      <c r="E41" s="136">
        <v>0</v>
      </c>
      <c r="F41" s="135">
        <f t="shared" si="24"/>
        <v>87.196</v>
      </c>
      <c r="G41" s="139">
        <f t="shared" si="25"/>
        <v>0.001737699868566469</v>
      </c>
      <c r="H41" s="138">
        <v>59.6</v>
      </c>
      <c r="I41" s="136">
        <v>53.138000000000005</v>
      </c>
      <c r="J41" s="137"/>
      <c r="K41" s="136"/>
      <c r="L41" s="135">
        <f t="shared" si="26"/>
        <v>112.738</v>
      </c>
      <c r="M41" s="141">
        <f t="shared" si="27"/>
        <v>-0.22656069825613367</v>
      </c>
      <c r="N41" s="140">
        <v>340.62300000000005</v>
      </c>
      <c r="O41" s="136">
        <v>589.024</v>
      </c>
      <c r="P41" s="137"/>
      <c r="Q41" s="136"/>
      <c r="R41" s="135">
        <f t="shared" si="28"/>
        <v>929.647</v>
      </c>
      <c r="S41" s="139">
        <f t="shared" si="29"/>
        <v>0.0024429294918765676</v>
      </c>
      <c r="T41" s="138">
        <v>470.879</v>
      </c>
      <c r="U41" s="136">
        <v>393.53200000000004</v>
      </c>
      <c r="V41" s="137"/>
      <c r="W41" s="136"/>
      <c r="X41" s="135">
        <f t="shared" si="30"/>
        <v>864.4110000000001</v>
      </c>
      <c r="Y41" s="134">
        <f t="shared" si="31"/>
        <v>0.07546872957424178</v>
      </c>
    </row>
    <row r="42" spans="1:25" ht="19.5" customHeight="1" thickBot="1">
      <c r="A42" s="133" t="s">
        <v>170</v>
      </c>
      <c r="B42" s="131">
        <v>194.115</v>
      </c>
      <c r="C42" s="127">
        <v>85.52499999999999</v>
      </c>
      <c r="D42" s="128">
        <v>23.496999999999996</v>
      </c>
      <c r="E42" s="127">
        <v>3.5670000000000006</v>
      </c>
      <c r="F42" s="126">
        <f t="shared" si="24"/>
        <v>306.704</v>
      </c>
      <c r="G42" s="130">
        <f t="shared" si="25"/>
        <v>0.006112201253369539</v>
      </c>
      <c r="H42" s="129">
        <v>168.034</v>
      </c>
      <c r="I42" s="127">
        <v>47.737</v>
      </c>
      <c r="J42" s="128">
        <v>1233.6019999999999</v>
      </c>
      <c r="K42" s="127">
        <v>937.9759999999999</v>
      </c>
      <c r="L42" s="126">
        <f t="shared" si="26"/>
        <v>2387.3489999999997</v>
      </c>
      <c r="M42" s="132">
        <f t="shared" si="27"/>
        <v>-0.8715294663662497</v>
      </c>
      <c r="N42" s="131">
        <v>1452.449</v>
      </c>
      <c r="O42" s="127">
        <v>376.999</v>
      </c>
      <c r="P42" s="128">
        <v>4668.4349999999995</v>
      </c>
      <c r="Q42" s="127">
        <v>4020.192000000001</v>
      </c>
      <c r="R42" s="126">
        <f t="shared" si="28"/>
        <v>10518.075</v>
      </c>
      <c r="S42" s="130">
        <f t="shared" si="29"/>
        <v>0.02763943261826223</v>
      </c>
      <c r="T42" s="129">
        <v>1511.4880000000003</v>
      </c>
      <c r="U42" s="127">
        <v>245.207</v>
      </c>
      <c r="V42" s="128">
        <v>12692.047999999999</v>
      </c>
      <c r="W42" s="127">
        <v>8098.866000000001</v>
      </c>
      <c r="X42" s="126">
        <f t="shared" si="30"/>
        <v>22547.609</v>
      </c>
      <c r="Y42" s="125">
        <f t="shared" si="31"/>
        <v>-0.5335170571744436</v>
      </c>
    </row>
    <row r="43" ht="15" thickTop="1">
      <c r="A43" s="116" t="s">
        <v>43</v>
      </c>
    </row>
    <row r="44" ht="14.25">
      <c r="A44" s="116" t="s">
        <v>42</v>
      </c>
    </row>
    <row r="45" ht="14.25">
      <c r="A45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3:Y65536 M43:M65536 Y3 M3">
    <cfRule type="cellIs" priority="9" dxfId="93" operator="lessThan" stopIfTrue="1">
      <formula>0</formula>
    </cfRule>
  </conditionalFormatting>
  <conditionalFormatting sqref="Y9:Y42 M9:M42">
    <cfRule type="cellIs" priority="10" dxfId="93" operator="lessThan">
      <formula>0</formula>
    </cfRule>
    <cfRule type="cellIs" priority="11" dxfId="95" operator="greaterThanOrEqual" stopIfTrue="1">
      <formula>0</formula>
    </cfRule>
  </conditionalFormatting>
  <conditionalFormatting sqref="G7:G8">
    <cfRule type="cellIs" priority="5" dxfId="93" operator="lessThan" stopIfTrue="1">
      <formula>0</formula>
    </cfRule>
  </conditionalFormatting>
  <conditionalFormatting sqref="S7:S8">
    <cfRule type="cellIs" priority="4" dxfId="93" operator="lessThan" stopIfTrue="1">
      <formula>0</formula>
    </cfRule>
  </conditionalFormatting>
  <conditionalFormatting sqref="M5 Y5 Y7:Y8 M7:M8">
    <cfRule type="cellIs" priority="6" dxfId="93" operator="lessThan" stopIfTrue="1">
      <formula>0</formula>
    </cfRule>
  </conditionalFormatting>
  <conditionalFormatting sqref="M6 Y6">
    <cfRule type="cellIs" priority="3" dxfId="93" operator="lessThan" stopIfTrue="1">
      <formula>0</formula>
    </cfRule>
  </conditionalFormatting>
  <conditionalFormatting sqref="G6">
    <cfRule type="cellIs" priority="2" dxfId="93" operator="lessThan" stopIfTrue="1">
      <formula>0</formula>
    </cfRule>
  </conditionalFormatting>
  <conditionalFormatting sqref="S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0"/>
  <sheetViews>
    <sheetView showGridLines="0" zoomScale="88" zoomScaleNormal="88" zoomScalePageLayoutView="0" workbookViewId="0" topLeftCell="A4">
      <selection activeCell="N9" sqref="N9:O58"/>
    </sheetView>
  </sheetViews>
  <sheetFormatPr defaultColWidth="9.140625" defaultRowHeight="15"/>
  <cols>
    <col min="1" max="1" width="15.8515625" style="181" customWidth="1"/>
    <col min="2" max="2" width="12.28125" style="181" customWidth="1"/>
    <col min="3" max="3" width="11.7109375" style="181" customWidth="1"/>
    <col min="4" max="4" width="11.28125" style="181" bestFit="1" customWidth="1"/>
    <col min="5" max="5" width="10.28125" style="181" bestFit="1" customWidth="1"/>
    <col min="6" max="6" width="11.28125" style="181" bestFit="1" customWidth="1"/>
    <col min="7" max="7" width="11.28125" style="181" customWidth="1"/>
    <col min="8" max="8" width="11.28125" style="181" bestFit="1" customWidth="1"/>
    <col min="9" max="9" width="9.00390625" style="181" customWidth="1"/>
    <col min="10" max="10" width="11.28125" style="181" bestFit="1" customWidth="1"/>
    <col min="11" max="11" width="11.28125" style="181" customWidth="1"/>
    <col min="12" max="12" width="12.28125" style="181" bestFit="1" customWidth="1"/>
    <col min="13" max="13" width="10.7109375" style="181" customWidth="1"/>
    <col min="14" max="14" width="12.28125" style="181" customWidth="1"/>
    <col min="15" max="15" width="11.28125" style="181" customWidth="1"/>
    <col min="16" max="16" width="12.28125" style="181" bestFit="1" customWidth="1"/>
    <col min="17" max="17" width="9.140625" style="181" customWidth="1"/>
    <col min="18" max="16384" width="9.140625" style="181" customWidth="1"/>
  </cols>
  <sheetData>
    <row r="1" spans="14:17" ht="18.75" thickBot="1">
      <c r="N1" s="549" t="s">
        <v>28</v>
      </c>
      <c r="O1" s="550"/>
      <c r="P1" s="550"/>
      <c r="Q1" s="551"/>
    </row>
    <row r="2" ht="3.75" customHeight="1" thickBot="1"/>
    <row r="3" spans="1:17" ht="24" customHeight="1" thickTop="1">
      <c r="A3" s="621" t="s">
        <v>52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3"/>
    </row>
    <row r="4" spans="1:17" ht="18.75" customHeight="1" thickBot="1">
      <c r="A4" s="613" t="s">
        <v>38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5"/>
    </row>
    <row r="5" spans="1:17" s="440" customFormat="1" ht="20.25" customHeight="1" thickBot="1">
      <c r="A5" s="610" t="s">
        <v>142</v>
      </c>
      <c r="B5" s="616" t="s">
        <v>36</v>
      </c>
      <c r="C5" s="617"/>
      <c r="D5" s="617"/>
      <c r="E5" s="617"/>
      <c r="F5" s="618"/>
      <c r="G5" s="618"/>
      <c r="H5" s="618"/>
      <c r="I5" s="619"/>
      <c r="J5" s="617" t="s">
        <v>35</v>
      </c>
      <c r="K5" s="617"/>
      <c r="L5" s="617"/>
      <c r="M5" s="617"/>
      <c r="N5" s="617"/>
      <c r="O5" s="617"/>
      <c r="P5" s="617"/>
      <c r="Q5" s="620"/>
    </row>
    <row r="6" spans="1:17" s="473" customFormat="1" ht="28.5" customHeight="1" thickBot="1">
      <c r="A6" s="611"/>
      <c r="B6" s="546" t="s">
        <v>155</v>
      </c>
      <c r="C6" s="547"/>
      <c r="D6" s="548"/>
      <c r="E6" s="544" t="s">
        <v>34</v>
      </c>
      <c r="F6" s="546" t="s">
        <v>156</v>
      </c>
      <c r="G6" s="547"/>
      <c r="H6" s="548"/>
      <c r="I6" s="542" t="s">
        <v>33</v>
      </c>
      <c r="J6" s="546" t="s">
        <v>157</v>
      </c>
      <c r="K6" s="547"/>
      <c r="L6" s="548"/>
      <c r="M6" s="544" t="s">
        <v>34</v>
      </c>
      <c r="N6" s="546" t="s">
        <v>158</v>
      </c>
      <c r="O6" s="547"/>
      <c r="P6" s="548"/>
      <c r="Q6" s="544" t="s">
        <v>33</v>
      </c>
    </row>
    <row r="7" spans="1:17" s="205" customFormat="1" ht="22.5" customHeight="1" thickBot="1">
      <c r="A7" s="612"/>
      <c r="B7" s="114" t="s">
        <v>22</v>
      </c>
      <c r="C7" s="111" t="s">
        <v>21</v>
      </c>
      <c r="D7" s="111" t="s">
        <v>17</v>
      </c>
      <c r="E7" s="545"/>
      <c r="F7" s="114" t="s">
        <v>22</v>
      </c>
      <c r="G7" s="112" t="s">
        <v>21</v>
      </c>
      <c r="H7" s="111" t="s">
        <v>17</v>
      </c>
      <c r="I7" s="543"/>
      <c r="J7" s="114" t="s">
        <v>22</v>
      </c>
      <c r="K7" s="111" t="s">
        <v>21</v>
      </c>
      <c r="L7" s="112" t="s">
        <v>17</v>
      </c>
      <c r="M7" s="545"/>
      <c r="N7" s="113" t="s">
        <v>22</v>
      </c>
      <c r="O7" s="112" t="s">
        <v>21</v>
      </c>
      <c r="P7" s="111" t="s">
        <v>17</v>
      </c>
      <c r="Q7" s="545"/>
    </row>
    <row r="8" spans="1:17" s="197" customFormat="1" ht="18" customHeight="1" thickBot="1">
      <c r="A8" s="204" t="s">
        <v>51</v>
      </c>
      <c r="B8" s="203">
        <f>SUM(B9:B58)</f>
        <v>1737123</v>
      </c>
      <c r="C8" s="199">
        <f>SUM(C9:C58)</f>
        <v>79709</v>
      </c>
      <c r="D8" s="199">
        <f aca="true" t="shared" si="0" ref="D8:D58">C8+B8</f>
        <v>1816832</v>
      </c>
      <c r="E8" s="200">
        <f>D8/$D$8</f>
        <v>1</v>
      </c>
      <c r="F8" s="199">
        <f>SUM(F9:F58)</f>
        <v>1675921</v>
      </c>
      <c r="G8" s="199">
        <f>SUM(G9:G58)</f>
        <v>65231</v>
      </c>
      <c r="H8" s="199">
        <f aca="true" t="shared" si="1" ref="H8:H58">G8+F8</f>
        <v>1741152</v>
      </c>
      <c r="I8" s="202">
        <f>(D8/H8-1)</f>
        <v>0.04346547573101023</v>
      </c>
      <c r="J8" s="201">
        <f>SUM(J9:J58)</f>
        <v>12904600</v>
      </c>
      <c r="K8" s="199">
        <f>SUM(K9:K58)</f>
        <v>582885</v>
      </c>
      <c r="L8" s="199">
        <f aca="true" t="shared" si="2" ref="L8:L58">K8+J8</f>
        <v>13487485</v>
      </c>
      <c r="M8" s="200">
        <f>(L8/$L$8)</f>
        <v>1</v>
      </c>
      <c r="N8" s="199">
        <f>SUM(N9:N58)</f>
        <v>12429161</v>
      </c>
      <c r="O8" s="199">
        <f>SUM(O9:O58)</f>
        <v>532230</v>
      </c>
      <c r="P8" s="199">
        <f aca="true" t="shared" si="3" ref="P8:P58">O8+N8</f>
        <v>12961391</v>
      </c>
      <c r="Q8" s="198">
        <f>(L8/P8-1)</f>
        <v>0.040589316378157214</v>
      </c>
    </row>
    <row r="9" spans="1:17" s="182" customFormat="1" ht="18" customHeight="1" thickTop="1">
      <c r="A9" s="196" t="s">
        <v>217</v>
      </c>
      <c r="B9" s="195">
        <v>244522</v>
      </c>
      <c r="C9" s="191">
        <v>237</v>
      </c>
      <c r="D9" s="191">
        <f t="shared" si="0"/>
        <v>244759</v>
      </c>
      <c r="E9" s="194">
        <f>D9/$D$8</f>
        <v>0.13471746424545583</v>
      </c>
      <c r="F9" s="192">
        <v>252292</v>
      </c>
      <c r="G9" s="191">
        <v>784</v>
      </c>
      <c r="H9" s="191">
        <f t="shared" si="1"/>
        <v>253076</v>
      </c>
      <c r="I9" s="193">
        <f>(D9/H9-1)</f>
        <v>-0.03286364570326705</v>
      </c>
      <c r="J9" s="192">
        <v>1831769</v>
      </c>
      <c r="K9" s="191">
        <v>709</v>
      </c>
      <c r="L9" s="191">
        <f t="shared" si="2"/>
        <v>1832478</v>
      </c>
      <c r="M9" s="193">
        <f>(L9/$L$8)</f>
        <v>0.13586506305660395</v>
      </c>
      <c r="N9" s="192">
        <v>1849098</v>
      </c>
      <c r="O9" s="191">
        <v>7799</v>
      </c>
      <c r="P9" s="191">
        <f t="shared" si="3"/>
        <v>1856897</v>
      </c>
      <c r="Q9" s="190">
        <f>(L9/P9-1)</f>
        <v>-0.01315043322273668</v>
      </c>
    </row>
    <row r="10" spans="1:17" s="182" customFormat="1" ht="18" customHeight="1">
      <c r="A10" s="196" t="s">
        <v>218</v>
      </c>
      <c r="B10" s="195">
        <v>182032</v>
      </c>
      <c r="C10" s="191">
        <v>32</v>
      </c>
      <c r="D10" s="191">
        <f t="shared" si="0"/>
        <v>182064</v>
      </c>
      <c r="E10" s="194">
        <f>D10/$D$8</f>
        <v>0.10020959560377625</v>
      </c>
      <c r="F10" s="192">
        <v>175793</v>
      </c>
      <c r="G10" s="191">
        <v>99</v>
      </c>
      <c r="H10" s="191">
        <f t="shared" si="1"/>
        <v>175892</v>
      </c>
      <c r="I10" s="193">
        <f>(D10/H10-1)</f>
        <v>0.03508971414276951</v>
      </c>
      <c r="J10" s="192">
        <v>1389987</v>
      </c>
      <c r="K10" s="191">
        <v>752</v>
      </c>
      <c r="L10" s="191">
        <f t="shared" si="2"/>
        <v>1390739</v>
      </c>
      <c r="M10" s="193">
        <f>(L10/$L$8)</f>
        <v>0.10311329354583156</v>
      </c>
      <c r="N10" s="192">
        <v>1305708</v>
      </c>
      <c r="O10" s="191">
        <v>1036</v>
      </c>
      <c r="P10" s="191">
        <f t="shared" si="3"/>
        <v>1306744</v>
      </c>
      <c r="Q10" s="190">
        <f>(L10/P10-1)</f>
        <v>0.06427808354199449</v>
      </c>
    </row>
    <row r="11" spans="1:17" s="182" customFormat="1" ht="18" customHeight="1">
      <c r="A11" s="196" t="s">
        <v>219</v>
      </c>
      <c r="B11" s="195">
        <v>155506</v>
      </c>
      <c r="C11" s="191">
        <v>552</v>
      </c>
      <c r="D11" s="191">
        <f t="shared" si="0"/>
        <v>156058</v>
      </c>
      <c r="E11" s="194">
        <f>D11/$D$8</f>
        <v>0.08589566894462448</v>
      </c>
      <c r="F11" s="192">
        <v>157636</v>
      </c>
      <c r="G11" s="191">
        <v>34</v>
      </c>
      <c r="H11" s="191">
        <f t="shared" si="1"/>
        <v>157670</v>
      </c>
      <c r="I11" s="193">
        <f>(D11/H11-1)</f>
        <v>-0.010223885330119864</v>
      </c>
      <c r="J11" s="192">
        <v>1123522</v>
      </c>
      <c r="K11" s="191">
        <v>4160</v>
      </c>
      <c r="L11" s="191">
        <f t="shared" si="2"/>
        <v>1127682</v>
      </c>
      <c r="M11" s="193">
        <f>(L11/$L$8)</f>
        <v>0.08360950911159494</v>
      </c>
      <c r="N11" s="192">
        <v>1162848</v>
      </c>
      <c r="O11" s="191">
        <v>7233</v>
      </c>
      <c r="P11" s="191">
        <f t="shared" si="3"/>
        <v>1170081</v>
      </c>
      <c r="Q11" s="190">
        <f>(L11/P11-1)</f>
        <v>-0.0362359528955688</v>
      </c>
    </row>
    <row r="12" spans="1:17" s="182" customFormat="1" ht="18" customHeight="1">
      <c r="A12" s="196" t="s">
        <v>220</v>
      </c>
      <c r="B12" s="195">
        <v>112719</v>
      </c>
      <c r="C12" s="191">
        <v>111</v>
      </c>
      <c r="D12" s="191">
        <f t="shared" si="0"/>
        <v>112830</v>
      </c>
      <c r="E12" s="194">
        <f>D12/$D$8</f>
        <v>0.06210260497393265</v>
      </c>
      <c r="F12" s="192">
        <v>98404</v>
      </c>
      <c r="G12" s="191">
        <v>1190</v>
      </c>
      <c r="H12" s="191">
        <f>G12+F12</f>
        <v>99594</v>
      </c>
      <c r="I12" s="193">
        <f>(D12/H12-1)</f>
        <v>0.13289957226338944</v>
      </c>
      <c r="J12" s="192">
        <v>848709</v>
      </c>
      <c r="K12" s="191">
        <v>3829</v>
      </c>
      <c r="L12" s="191">
        <f>K12+J12</f>
        <v>852538</v>
      </c>
      <c r="M12" s="193">
        <f>(L12/$L$8)</f>
        <v>0.06320956056670313</v>
      </c>
      <c r="N12" s="192">
        <v>759072</v>
      </c>
      <c r="O12" s="191">
        <v>7195</v>
      </c>
      <c r="P12" s="191">
        <f>O12+N12</f>
        <v>766267</v>
      </c>
      <c r="Q12" s="190">
        <f>(L12/P12-1)</f>
        <v>0.11258608291887806</v>
      </c>
    </row>
    <row r="13" spans="1:17" s="182" customFormat="1" ht="18" customHeight="1">
      <c r="A13" s="196" t="s">
        <v>221</v>
      </c>
      <c r="B13" s="195">
        <v>83699</v>
      </c>
      <c r="C13" s="191">
        <v>233</v>
      </c>
      <c r="D13" s="191">
        <f t="shared" si="0"/>
        <v>83932</v>
      </c>
      <c r="E13" s="194">
        <f aca="true" t="shared" si="4" ref="E13:E21">D13/$D$8</f>
        <v>0.04619689657601803</v>
      </c>
      <c r="F13" s="192">
        <v>76373</v>
      </c>
      <c r="G13" s="191">
        <v>140</v>
      </c>
      <c r="H13" s="191">
        <f aca="true" t="shared" si="5" ref="H13:H21">G13+F13</f>
        <v>76513</v>
      </c>
      <c r="I13" s="193">
        <f aca="true" t="shared" si="6" ref="I13:I21">(D13/H13-1)</f>
        <v>0.09696391462888654</v>
      </c>
      <c r="J13" s="192">
        <v>625650</v>
      </c>
      <c r="K13" s="191">
        <v>1094</v>
      </c>
      <c r="L13" s="191">
        <f aca="true" t="shared" si="7" ref="L13:L21">K13+J13</f>
        <v>626744</v>
      </c>
      <c r="M13" s="193">
        <f aca="true" t="shared" si="8" ref="M13:M21">(L13/$L$8)</f>
        <v>0.04646855955724881</v>
      </c>
      <c r="N13" s="192">
        <v>549950</v>
      </c>
      <c r="O13" s="191">
        <v>712</v>
      </c>
      <c r="P13" s="191">
        <f aca="true" t="shared" si="9" ref="P13:P21">O13+N13</f>
        <v>550662</v>
      </c>
      <c r="Q13" s="190">
        <f aca="true" t="shared" si="10" ref="Q13:Q21">(L13/P13-1)</f>
        <v>0.13816460914317674</v>
      </c>
    </row>
    <row r="14" spans="1:17" s="182" customFormat="1" ht="18" customHeight="1">
      <c r="A14" s="196" t="s">
        <v>222</v>
      </c>
      <c r="B14" s="195">
        <v>72365</v>
      </c>
      <c r="C14" s="191">
        <v>727</v>
      </c>
      <c r="D14" s="191">
        <f t="shared" si="0"/>
        <v>73092</v>
      </c>
      <c r="E14" s="194">
        <f t="shared" si="4"/>
        <v>0.04023046709877413</v>
      </c>
      <c r="F14" s="192">
        <v>64558</v>
      </c>
      <c r="G14" s="191">
        <v>35</v>
      </c>
      <c r="H14" s="191">
        <f t="shared" si="5"/>
        <v>64593</v>
      </c>
      <c r="I14" s="193">
        <f t="shared" si="6"/>
        <v>0.13157772514049504</v>
      </c>
      <c r="J14" s="192">
        <v>512483</v>
      </c>
      <c r="K14" s="191">
        <v>5716</v>
      </c>
      <c r="L14" s="191">
        <f t="shared" si="7"/>
        <v>518199</v>
      </c>
      <c r="M14" s="193">
        <f t="shared" si="8"/>
        <v>0.03842072854946641</v>
      </c>
      <c r="N14" s="192">
        <v>496052</v>
      </c>
      <c r="O14" s="191">
        <v>2003</v>
      </c>
      <c r="P14" s="191">
        <f t="shared" si="9"/>
        <v>498055</v>
      </c>
      <c r="Q14" s="190">
        <f t="shared" si="10"/>
        <v>0.040445332342813556</v>
      </c>
    </row>
    <row r="15" spans="1:17" s="182" customFormat="1" ht="18" customHeight="1">
      <c r="A15" s="196" t="s">
        <v>223</v>
      </c>
      <c r="B15" s="195">
        <v>64496</v>
      </c>
      <c r="C15" s="191">
        <v>5</v>
      </c>
      <c r="D15" s="191">
        <f t="shared" si="0"/>
        <v>64501</v>
      </c>
      <c r="E15" s="194">
        <f t="shared" si="4"/>
        <v>0.035501906615471326</v>
      </c>
      <c r="F15" s="192">
        <v>56216</v>
      </c>
      <c r="G15" s="191">
        <v>269</v>
      </c>
      <c r="H15" s="191">
        <f t="shared" si="5"/>
        <v>56485</v>
      </c>
      <c r="I15" s="193">
        <f t="shared" si="6"/>
        <v>0.14191378242011154</v>
      </c>
      <c r="J15" s="192">
        <v>493874</v>
      </c>
      <c r="K15" s="191">
        <v>938</v>
      </c>
      <c r="L15" s="191">
        <f t="shared" si="7"/>
        <v>494812</v>
      </c>
      <c r="M15" s="193">
        <f t="shared" si="8"/>
        <v>0.03668675071742434</v>
      </c>
      <c r="N15" s="192">
        <v>410598</v>
      </c>
      <c r="O15" s="191">
        <v>2060</v>
      </c>
      <c r="P15" s="191">
        <f t="shared" si="9"/>
        <v>412658</v>
      </c>
      <c r="Q15" s="190">
        <f t="shared" si="10"/>
        <v>0.19908495654997593</v>
      </c>
    </row>
    <row r="16" spans="1:17" s="182" customFormat="1" ht="18" customHeight="1">
      <c r="A16" s="196" t="s">
        <v>224</v>
      </c>
      <c r="B16" s="195">
        <v>50577</v>
      </c>
      <c r="C16" s="191">
        <v>11685</v>
      </c>
      <c r="D16" s="191">
        <f t="shared" si="0"/>
        <v>62262</v>
      </c>
      <c r="E16" s="194">
        <f t="shared" si="4"/>
        <v>0.03426954170776384</v>
      </c>
      <c r="F16" s="192">
        <v>46034</v>
      </c>
      <c r="G16" s="191">
        <v>7425</v>
      </c>
      <c r="H16" s="191">
        <f t="shared" si="5"/>
        <v>53459</v>
      </c>
      <c r="I16" s="193">
        <f t="shared" si="6"/>
        <v>0.16466825043491284</v>
      </c>
      <c r="J16" s="192">
        <v>328025</v>
      </c>
      <c r="K16" s="191">
        <v>88722</v>
      </c>
      <c r="L16" s="191">
        <f t="shared" si="7"/>
        <v>416747</v>
      </c>
      <c r="M16" s="193">
        <f t="shared" si="8"/>
        <v>0.030898792473170497</v>
      </c>
      <c r="N16" s="192">
        <v>313238</v>
      </c>
      <c r="O16" s="191">
        <v>72610</v>
      </c>
      <c r="P16" s="191">
        <f t="shared" si="9"/>
        <v>385848</v>
      </c>
      <c r="Q16" s="190">
        <f t="shared" si="10"/>
        <v>0.08008075718935959</v>
      </c>
    </row>
    <row r="17" spans="1:17" s="182" customFormat="1" ht="18" customHeight="1">
      <c r="A17" s="196" t="s">
        <v>225</v>
      </c>
      <c r="B17" s="195">
        <v>53196</v>
      </c>
      <c r="C17" s="191">
        <v>47</v>
      </c>
      <c r="D17" s="191">
        <f t="shared" si="0"/>
        <v>53243</v>
      </c>
      <c r="E17" s="194">
        <f t="shared" si="4"/>
        <v>0.02930540633366211</v>
      </c>
      <c r="F17" s="192">
        <v>42248</v>
      </c>
      <c r="G17" s="191">
        <v>106</v>
      </c>
      <c r="H17" s="191">
        <f t="shared" si="5"/>
        <v>42354</v>
      </c>
      <c r="I17" s="193">
        <f t="shared" si="6"/>
        <v>0.257094961514851</v>
      </c>
      <c r="J17" s="192">
        <v>335523</v>
      </c>
      <c r="K17" s="191">
        <v>565</v>
      </c>
      <c r="L17" s="191">
        <f t="shared" si="7"/>
        <v>336088</v>
      </c>
      <c r="M17" s="193">
        <f t="shared" si="8"/>
        <v>0.024918507787033684</v>
      </c>
      <c r="N17" s="192">
        <v>332400</v>
      </c>
      <c r="O17" s="191">
        <v>1362</v>
      </c>
      <c r="P17" s="191">
        <f t="shared" si="9"/>
        <v>333762</v>
      </c>
      <c r="Q17" s="190">
        <f t="shared" si="10"/>
        <v>0.006969037817366797</v>
      </c>
    </row>
    <row r="18" spans="1:17" s="182" customFormat="1" ht="18" customHeight="1">
      <c r="A18" s="196" t="s">
        <v>226</v>
      </c>
      <c r="B18" s="195">
        <v>44003</v>
      </c>
      <c r="C18" s="191">
        <v>189</v>
      </c>
      <c r="D18" s="191">
        <f t="shared" si="0"/>
        <v>44192</v>
      </c>
      <c r="E18" s="194">
        <f t="shared" si="4"/>
        <v>0.024323657883612793</v>
      </c>
      <c r="F18" s="192">
        <v>48288</v>
      </c>
      <c r="G18" s="191">
        <v>2</v>
      </c>
      <c r="H18" s="191">
        <f t="shared" si="5"/>
        <v>48290</v>
      </c>
      <c r="I18" s="193">
        <f t="shared" si="6"/>
        <v>-0.08486229032926074</v>
      </c>
      <c r="J18" s="192">
        <v>364723</v>
      </c>
      <c r="K18" s="191">
        <v>258</v>
      </c>
      <c r="L18" s="191">
        <f t="shared" si="7"/>
        <v>364981</v>
      </c>
      <c r="M18" s="193">
        <f t="shared" si="8"/>
        <v>0.027060715915532066</v>
      </c>
      <c r="N18" s="192">
        <v>381603</v>
      </c>
      <c r="O18" s="191">
        <v>520</v>
      </c>
      <c r="P18" s="191">
        <f t="shared" si="9"/>
        <v>382123</v>
      </c>
      <c r="Q18" s="190">
        <f t="shared" si="10"/>
        <v>-0.04485990113131111</v>
      </c>
    </row>
    <row r="19" spans="1:17" s="182" customFormat="1" ht="18" customHeight="1">
      <c r="A19" s="196" t="s">
        <v>227</v>
      </c>
      <c r="B19" s="195">
        <v>41123</v>
      </c>
      <c r="C19" s="191">
        <v>141</v>
      </c>
      <c r="D19" s="191">
        <f t="shared" si="0"/>
        <v>41264</v>
      </c>
      <c r="E19" s="194">
        <f t="shared" si="4"/>
        <v>0.022712061434408907</v>
      </c>
      <c r="F19" s="192">
        <v>34672</v>
      </c>
      <c r="G19" s="191"/>
      <c r="H19" s="191">
        <f t="shared" si="5"/>
        <v>34672</v>
      </c>
      <c r="I19" s="193">
        <f t="shared" si="6"/>
        <v>0.19012459621596678</v>
      </c>
      <c r="J19" s="192">
        <v>291287</v>
      </c>
      <c r="K19" s="191">
        <v>204</v>
      </c>
      <c r="L19" s="191">
        <f t="shared" si="7"/>
        <v>291491</v>
      </c>
      <c r="M19" s="193">
        <f t="shared" si="8"/>
        <v>0.021611961014229117</v>
      </c>
      <c r="N19" s="192">
        <v>255652</v>
      </c>
      <c r="O19" s="191">
        <v>134</v>
      </c>
      <c r="P19" s="191">
        <f t="shared" si="9"/>
        <v>255786</v>
      </c>
      <c r="Q19" s="190">
        <f t="shared" si="10"/>
        <v>0.13958934421743185</v>
      </c>
    </row>
    <row r="20" spans="1:17" s="182" customFormat="1" ht="18" customHeight="1">
      <c r="A20" s="196" t="s">
        <v>228</v>
      </c>
      <c r="B20" s="195">
        <v>39256</v>
      </c>
      <c r="C20" s="191">
        <v>42</v>
      </c>
      <c r="D20" s="191">
        <f t="shared" si="0"/>
        <v>39298</v>
      </c>
      <c r="E20" s="194">
        <f t="shared" si="4"/>
        <v>0.021629958080879245</v>
      </c>
      <c r="F20" s="192">
        <v>42606</v>
      </c>
      <c r="G20" s="191">
        <v>31</v>
      </c>
      <c r="H20" s="191">
        <f t="shared" si="5"/>
        <v>42637</v>
      </c>
      <c r="I20" s="193">
        <f t="shared" si="6"/>
        <v>-0.07831226399605973</v>
      </c>
      <c r="J20" s="192">
        <v>317469</v>
      </c>
      <c r="K20" s="191">
        <v>127</v>
      </c>
      <c r="L20" s="191">
        <f t="shared" si="7"/>
        <v>317596</v>
      </c>
      <c r="M20" s="193">
        <f t="shared" si="8"/>
        <v>0.023547458996247262</v>
      </c>
      <c r="N20" s="192">
        <v>285624</v>
      </c>
      <c r="O20" s="191">
        <v>328</v>
      </c>
      <c r="P20" s="191">
        <f t="shared" si="9"/>
        <v>285952</v>
      </c>
      <c r="Q20" s="190">
        <f t="shared" si="10"/>
        <v>0.11066192927484342</v>
      </c>
    </row>
    <row r="21" spans="1:17" s="182" customFormat="1" ht="18" customHeight="1">
      <c r="A21" s="196" t="s">
        <v>229</v>
      </c>
      <c r="B21" s="195">
        <v>26995</v>
      </c>
      <c r="C21" s="191">
        <v>2493</v>
      </c>
      <c r="D21" s="191">
        <f t="shared" si="0"/>
        <v>29488</v>
      </c>
      <c r="E21" s="194">
        <f t="shared" si="4"/>
        <v>0.016230449485698184</v>
      </c>
      <c r="F21" s="192">
        <v>25973</v>
      </c>
      <c r="G21" s="191">
        <v>1144</v>
      </c>
      <c r="H21" s="191">
        <f t="shared" si="5"/>
        <v>27117</v>
      </c>
      <c r="I21" s="193">
        <f t="shared" si="6"/>
        <v>0.08743592580300175</v>
      </c>
      <c r="J21" s="192">
        <v>203957</v>
      </c>
      <c r="K21" s="191">
        <v>13083</v>
      </c>
      <c r="L21" s="191">
        <f t="shared" si="7"/>
        <v>217040</v>
      </c>
      <c r="M21" s="193">
        <f t="shared" si="8"/>
        <v>0.01609195487520468</v>
      </c>
      <c r="N21" s="192">
        <v>201019</v>
      </c>
      <c r="O21" s="191">
        <v>8941</v>
      </c>
      <c r="P21" s="191">
        <f t="shared" si="9"/>
        <v>209960</v>
      </c>
      <c r="Q21" s="190">
        <f t="shared" si="10"/>
        <v>0.03372070870642019</v>
      </c>
    </row>
    <row r="22" spans="1:17" s="182" customFormat="1" ht="18" customHeight="1">
      <c r="A22" s="196" t="s">
        <v>230</v>
      </c>
      <c r="B22" s="195">
        <v>27473</v>
      </c>
      <c r="C22" s="191">
        <v>16</v>
      </c>
      <c r="D22" s="191">
        <f t="shared" si="0"/>
        <v>27489</v>
      </c>
      <c r="E22" s="194">
        <f>D22/$D$8</f>
        <v>0.015130182647597577</v>
      </c>
      <c r="F22" s="192">
        <v>26738</v>
      </c>
      <c r="G22" s="191">
        <v>11</v>
      </c>
      <c r="H22" s="191">
        <f>G22+F22</f>
        <v>26749</v>
      </c>
      <c r="I22" s="193">
        <f>(D22/H22-1)</f>
        <v>0.027664585591984814</v>
      </c>
      <c r="J22" s="192">
        <v>208439</v>
      </c>
      <c r="K22" s="191">
        <v>128</v>
      </c>
      <c r="L22" s="191">
        <f>K22+J22</f>
        <v>208567</v>
      </c>
      <c r="M22" s="193">
        <f>(L22/$L$8)</f>
        <v>0.01546374286977891</v>
      </c>
      <c r="N22" s="192">
        <v>206469</v>
      </c>
      <c r="O22" s="191">
        <v>152</v>
      </c>
      <c r="P22" s="191">
        <f>O22+N22</f>
        <v>206621</v>
      </c>
      <c r="Q22" s="190">
        <f>(L22/P22-1)</f>
        <v>0.009418210152888573</v>
      </c>
    </row>
    <row r="23" spans="1:17" s="182" customFormat="1" ht="18" customHeight="1">
      <c r="A23" s="196" t="s">
        <v>231</v>
      </c>
      <c r="B23" s="195">
        <v>26302</v>
      </c>
      <c r="C23" s="191">
        <v>2</v>
      </c>
      <c r="D23" s="191">
        <f t="shared" si="0"/>
        <v>26304</v>
      </c>
      <c r="E23" s="194">
        <f>D23/$D$8</f>
        <v>0.014477948428913626</v>
      </c>
      <c r="F23" s="192">
        <v>24794</v>
      </c>
      <c r="G23" s="191"/>
      <c r="H23" s="191">
        <f>G23+F23</f>
        <v>24794</v>
      </c>
      <c r="I23" s="193">
        <f>(D23/H23-1)</f>
        <v>0.0609018310881666</v>
      </c>
      <c r="J23" s="192">
        <v>168140</v>
      </c>
      <c r="K23" s="191">
        <v>47</v>
      </c>
      <c r="L23" s="191">
        <f>K23+J23</f>
        <v>168187</v>
      </c>
      <c r="M23" s="193">
        <f>(L23/$L$8)</f>
        <v>0.012469856314946782</v>
      </c>
      <c r="N23" s="192">
        <v>179476</v>
      </c>
      <c r="O23" s="191">
        <v>225</v>
      </c>
      <c r="P23" s="191">
        <f>O23+N23</f>
        <v>179701</v>
      </c>
      <c r="Q23" s="190">
        <f>(L23/P23-1)</f>
        <v>-0.06407309920367721</v>
      </c>
    </row>
    <row r="24" spans="1:17" s="182" customFormat="1" ht="18" customHeight="1">
      <c r="A24" s="196" t="s">
        <v>232</v>
      </c>
      <c r="B24" s="195">
        <v>21868</v>
      </c>
      <c r="C24" s="191">
        <v>108</v>
      </c>
      <c r="D24" s="191">
        <f t="shared" si="0"/>
        <v>21976</v>
      </c>
      <c r="E24" s="194">
        <f>D24/$D$8</f>
        <v>0.01209577990700296</v>
      </c>
      <c r="F24" s="192">
        <v>20363</v>
      </c>
      <c r="G24" s="191">
        <v>16</v>
      </c>
      <c r="H24" s="191">
        <f>G24+F24</f>
        <v>20379</v>
      </c>
      <c r="I24" s="193">
        <f>(D24/H24-1)</f>
        <v>0.07836498356150945</v>
      </c>
      <c r="J24" s="192">
        <v>175766</v>
      </c>
      <c r="K24" s="191">
        <v>1803</v>
      </c>
      <c r="L24" s="191">
        <f>K24+J24</f>
        <v>177569</v>
      </c>
      <c r="M24" s="193">
        <f>(L24/$L$8)</f>
        <v>0.013165464132119517</v>
      </c>
      <c r="N24" s="192">
        <v>159274</v>
      </c>
      <c r="O24" s="191">
        <v>1479</v>
      </c>
      <c r="P24" s="191">
        <f>O24+N24</f>
        <v>160753</v>
      </c>
      <c r="Q24" s="190">
        <f>(L24/P24-1)</f>
        <v>0.10460769005866144</v>
      </c>
    </row>
    <row r="25" spans="1:17" s="182" customFormat="1" ht="18" customHeight="1">
      <c r="A25" s="196" t="s">
        <v>233</v>
      </c>
      <c r="B25" s="195">
        <v>16112</v>
      </c>
      <c r="C25" s="191">
        <v>4069</v>
      </c>
      <c r="D25" s="191">
        <f t="shared" si="0"/>
        <v>20181</v>
      </c>
      <c r="E25" s="194">
        <f aca="true" t="shared" si="11" ref="E25:E38">D25/$D$8</f>
        <v>0.011107796428068199</v>
      </c>
      <c r="F25" s="192">
        <v>12882</v>
      </c>
      <c r="G25" s="191">
        <v>3596</v>
      </c>
      <c r="H25" s="191">
        <f t="shared" si="1"/>
        <v>16478</v>
      </c>
      <c r="I25" s="193">
        <f aca="true" t="shared" si="12" ref="I25:I38">(D25/H25-1)</f>
        <v>0.22472387425658447</v>
      </c>
      <c r="J25" s="192">
        <v>100247</v>
      </c>
      <c r="K25" s="191">
        <v>30935</v>
      </c>
      <c r="L25" s="191">
        <f t="shared" si="2"/>
        <v>131182</v>
      </c>
      <c r="M25" s="193">
        <f aca="true" t="shared" si="13" ref="M25:M38">(L25/$L$8)</f>
        <v>0.00972620173442269</v>
      </c>
      <c r="N25" s="192">
        <v>71909</v>
      </c>
      <c r="O25" s="191">
        <v>30841</v>
      </c>
      <c r="P25" s="191">
        <f t="shared" si="3"/>
        <v>102750</v>
      </c>
      <c r="Q25" s="190">
        <f aca="true" t="shared" si="14" ref="Q25:Q38">(L25/P25-1)</f>
        <v>0.2767104622871046</v>
      </c>
    </row>
    <row r="26" spans="1:17" s="182" customFormat="1" ht="18" customHeight="1">
      <c r="A26" s="196" t="s">
        <v>234</v>
      </c>
      <c r="B26" s="195">
        <v>20051</v>
      </c>
      <c r="C26" s="191">
        <v>0</v>
      </c>
      <c r="D26" s="191">
        <f t="shared" si="0"/>
        <v>20051</v>
      </c>
      <c r="E26" s="194">
        <f t="shared" si="11"/>
        <v>0.01103624330703114</v>
      </c>
      <c r="F26" s="192">
        <v>15322</v>
      </c>
      <c r="G26" s="191">
        <v>38</v>
      </c>
      <c r="H26" s="191">
        <f>G26+F26</f>
        <v>15360</v>
      </c>
      <c r="I26" s="193">
        <f t="shared" si="12"/>
        <v>0.30540364583333335</v>
      </c>
      <c r="J26" s="192">
        <v>153521</v>
      </c>
      <c r="K26" s="191">
        <v>223</v>
      </c>
      <c r="L26" s="191">
        <f>K26+J26</f>
        <v>153744</v>
      </c>
      <c r="M26" s="193">
        <f t="shared" si="13"/>
        <v>0.011399011750522799</v>
      </c>
      <c r="N26" s="192">
        <v>120552</v>
      </c>
      <c r="O26" s="191">
        <v>424</v>
      </c>
      <c r="P26" s="191">
        <f>O26+N26</f>
        <v>120976</v>
      </c>
      <c r="Q26" s="190">
        <f t="shared" si="14"/>
        <v>0.2708636423753472</v>
      </c>
    </row>
    <row r="27" spans="1:17" s="182" customFormat="1" ht="18" customHeight="1">
      <c r="A27" s="196" t="s">
        <v>235</v>
      </c>
      <c r="B27" s="195">
        <v>16579</v>
      </c>
      <c r="C27" s="191">
        <v>2857</v>
      </c>
      <c r="D27" s="191">
        <f t="shared" si="0"/>
        <v>19436</v>
      </c>
      <c r="E27" s="194">
        <f t="shared" si="11"/>
        <v>0.01069774200366352</v>
      </c>
      <c r="F27" s="192">
        <v>20752</v>
      </c>
      <c r="G27" s="191">
        <v>417</v>
      </c>
      <c r="H27" s="191">
        <f>G27+F27</f>
        <v>21169</v>
      </c>
      <c r="I27" s="193">
        <f t="shared" si="12"/>
        <v>-0.08186499126080593</v>
      </c>
      <c r="J27" s="192">
        <v>132653</v>
      </c>
      <c r="K27" s="191">
        <v>10344</v>
      </c>
      <c r="L27" s="191">
        <f>K27+J27</f>
        <v>142997</v>
      </c>
      <c r="M27" s="193">
        <f t="shared" si="13"/>
        <v>0.010602199001518816</v>
      </c>
      <c r="N27" s="192">
        <v>147727</v>
      </c>
      <c r="O27" s="191">
        <v>3615</v>
      </c>
      <c r="P27" s="191">
        <f>O27+N27</f>
        <v>151342</v>
      </c>
      <c r="Q27" s="190">
        <f t="shared" si="14"/>
        <v>-0.05514001400800839</v>
      </c>
    </row>
    <row r="28" spans="1:17" s="182" customFormat="1" ht="18" customHeight="1">
      <c r="A28" s="196" t="s">
        <v>236</v>
      </c>
      <c r="B28" s="195">
        <v>15537</v>
      </c>
      <c r="C28" s="191">
        <v>3283</v>
      </c>
      <c r="D28" s="191">
        <f t="shared" si="0"/>
        <v>18820</v>
      </c>
      <c r="E28" s="194">
        <f t="shared" si="11"/>
        <v>0.010358690291672537</v>
      </c>
      <c r="F28" s="192">
        <v>22921</v>
      </c>
      <c r="G28" s="191">
        <v>2479</v>
      </c>
      <c r="H28" s="191">
        <f>G28+F28</f>
        <v>25400</v>
      </c>
      <c r="I28" s="193">
        <f t="shared" si="12"/>
        <v>-0.2590551181102362</v>
      </c>
      <c r="J28" s="192">
        <v>137315</v>
      </c>
      <c r="K28" s="191">
        <v>20348</v>
      </c>
      <c r="L28" s="191">
        <f>K28+J28</f>
        <v>157663</v>
      </c>
      <c r="M28" s="193">
        <f t="shared" si="13"/>
        <v>0.01168957741194893</v>
      </c>
      <c r="N28" s="192">
        <v>158814</v>
      </c>
      <c r="O28" s="191">
        <v>27354</v>
      </c>
      <c r="P28" s="191">
        <f>O28+N28</f>
        <v>186168</v>
      </c>
      <c r="Q28" s="190">
        <f t="shared" si="14"/>
        <v>-0.1531143913024795</v>
      </c>
    </row>
    <row r="29" spans="1:17" s="182" customFormat="1" ht="18" customHeight="1">
      <c r="A29" s="196" t="s">
        <v>237</v>
      </c>
      <c r="B29" s="195">
        <v>17191</v>
      </c>
      <c r="C29" s="191">
        <v>230</v>
      </c>
      <c r="D29" s="191">
        <f t="shared" si="0"/>
        <v>17421</v>
      </c>
      <c r="E29" s="194">
        <f t="shared" si="11"/>
        <v>0.009588668627589123</v>
      </c>
      <c r="F29" s="192">
        <v>18004</v>
      </c>
      <c r="G29" s="191">
        <v>484</v>
      </c>
      <c r="H29" s="191">
        <f t="shared" si="1"/>
        <v>18488</v>
      </c>
      <c r="I29" s="193">
        <f t="shared" si="12"/>
        <v>-0.05771311120726963</v>
      </c>
      <c r="J29" s="192">
        <v>138671</v>
      </c>
      <c r="K29" s="191">
        <v>2860</v>
      </c>
      <c r="L29" s="191">
        <f t="shared" si="2"/>
        <v>141531</v>
      </c>
      <c r="M29" s="193">
        <f t="shared" si="13"/>
        <v>0.010493505646160126</v>
      </c>
      <c r="N29" s="192">
        <v>146869</v>
      </c>
      <c r="O29" s="191">
        <v>3623</v>
      </c>
      <c r="P29" s="191">
        <f t="shared" si="3"/>
        <v>150492</v>
      </c>
      <c r="Q29" s="190">
        <f t="shared" si="14"/>
        <v>-0.05954469340562951</v>
      </c>
    </row>
    <row r="30" spans="1:17" s="182" customFormat="1" ht="18" customHeight="1">
      <c r="A30" s="196" t="s">
        <v>238</v>
      </c>
      <c r="B30" s="195">
        <v>15651</v>
      </c>
      <c r="C30" s="191">
        <v>1121</v>
      </c>
      <c r="D30" s="191">
        <f t="shared" si="0"/>
        <v>16772</v>
      </c>
      <c r="E30" s="194">
        <f t="shared" si="11"/>
        <v>0.009231453431027195</v>
      </c>
      <c r="F30" s="192">
        <v>15111</v>
      </c>
      <c r="G30" s="191">
        <v>77</v>
      </c>
      <c r="H30" s="191">
        <f>G30+F30</f>
        <v>15188</v>
      </c>
      <c r="I30" s="193">
        <f t="shared" si="12"/>
        <v>0.10429286278641037</v>
      </c>
      <c r="J30" s="192">
        <v>120020</v>
      </c>
      <c r="K30" s="191">
        <v>3991</v>
      </c>
      <c r="L30" s="191">
        <f>K30+J30</f>
        <v>124011</v>
      </c>
      <c r="M30" s="193">
        <f t="shared" si="13"/>
        <v>0.009194523663974418</v>
      </c>
      <c r="N30" s="192">
        <v>117665</v>
      </c>
      <c r="O30" s="191">
        <v>752</v>
      </c>
      <c r="P30" s="191">
        <f>O30+N30</f>
        <v>118417</v>
      </c>
      <c r="Q30" s="190">
        <f t="shared" si="14"/>
        <v>0.04723983887448591</v>
      </c>
    </row>
    <row r="31" spans="1:17" s="182" customFormat="1" ht="18" customHeight="1">
      <c r="A31" s="196" t="s">
        <v>239</v>
      </c>
      <c r="B31" s="195">
        <v>16166</v>
      </c>
      <c r="C31" s="191">
        <v>76</v>
      </c>
      <c r="D31" s="191">
        <f t="shared" si="0"/>
        <v>16242</v>
      </c>
      <c r="E31" s="194">
        <f t="shared" si="11"/>
        <v>0.008939736860645343</v>
      </c>
      <c r="F31" s="192">
        <v>18334</v>
      </c>
      <c r="G31" s="191">
        <v>192</v>
      </c>
      <c r="H31" s="191">
        <f>G31+F31</f>
        <v>18526</v>
      </c>
      <c r="I31" s="193">
        <f t="shared" si="12"/>
        <v>-0.1232861923782792</v>
      </c>
      <c r="J31" s="192">
        <v>123589</v>
      </c>
      <c r="K31" s="191">
        <v>543</v>
      </c>
      <c r="L31" s="191">
        <f>K31+J31</f>
        <v>124132</v>
      </c>
      <c r="M31" s="193">
        <f t="shared" si="13"/>
        <v>0.009203494943645906</v>
      </c>
      <c r="N31" s="192">
        <v>138820</v>
      </c>
      <c r="O31" s="191">
        <v>712</v>
      </c>
      <c r="P31" s="191">
        <f>O31+N31</f>
        <v>139532</v>
      </c>
      <c r="Q31" s="190">
        <f t="shared" si="14"/>
        <v>-0.11036894762491756</v>
      </c>
    </row>
    <row r="32" spans="1:17" s="182" customFormat="1" ht="18" customHeight="1">
      <c r="A32" s="196" t="s">
        <v>240</v>
      </c>
      <c r="B32" s="195">
        <v>16109</v>
      </c>
      <c r="C32" s="191">
        <v>17</v>
      </c>
      <c r="D32" s="191">
        <f t="shared" si="0"/>
        <v>16126</v>
      </c>
      <c r="E32" s="194">
        <f t="shared" si="11"/>
        <v>0.008875889460335353</v>
      </c>
      <c r="F32" s="192">
        <v>21284</v>
      </c>
      <c r="G32" s="191"/>
      <c r="H32" s="191">
        <f>G32+F32</f>
        <v>21284</v>
      </c>
      <c r="I32" s="193">
        <f t="shared" si="12"/>
        <v>-0.242341665100545</v>
      </c>
      <c r="J32" s="192">
        <v>130526</v>
      </c>
      <c r="K32" s="191">
        <v>70</v>
      </c>
      <c r="L32" s="191">
        <f>K32+J32</f>
        <v>130596</v>
      </c>
      <c r="M32" s="193">
        <f t="shared" si="13"/>
        <v>0.009682754049402094</v>
      </c>
      <c r="N32" s="192">
        <v>170823</v>
      </c>
      <c r="O32" s="191">
        <v>63</v>
      </c>
      <c r="P32" s="191">
        <f>O32+N32</f>
        <v>170886</v>
      </c>
      <c r="Q32" s="190">
        <f t="shared" si="14"/>
        <v>-0.23577121589831818</v>
      </c>
    </row>
    <row r="33" spans="1:17" s="182" customFormat="1" ht="18" customHeight="1">
      <c r="A33" s="196" t="s">
        <v>241</v>
      </c>
      <c r="B33" s="195">
        <v>15098</v>
      </c>
      <c r="C33" s="191">
        <v>16</v>
      </c>
      <c r="D33" s="191">
        <f t="shared" si="0"/>
        <v>15114</v>
      </c>
      <c r="E33" s="194">
        <f t="shared" si="11"/>
        <v>0.008318875933493026</v>
      </c>
      <c r="F33" s="192">
        <v>10683</v>
      </c>
      <c r="G33" s="191">
        <v>6</v>
      </c>
      <c r="H33" s="191">
        <f>G33+F33</f>
        <v>10689</v>
      </c>
      <c r="I33" s="193">
        <f t="shared" si="12"/>
        <v>0.41397698568621943</v>
      </c>
      <c r="J33" s="192">
        <v>95929</v>
      </c>
      <c r="K33" s="191">
        <v>74</v>
      </c>
      <c r="L33" s="191">
        <f>K33+J33</f>
        <v>96003</v>
      </c>
      <c r="M33" s="193">
        <f t="shared" si="13"/>
        <v>0.007117931919850142</v>
      </c>
      <c r="N33" s="192">
        <v>96521</v>
      </c>
      <c r="O33" s="191">
        <v>405</v>
      </c>
      <c r="P33" s="191">
        <f>O33+N33</f>
        <v>96926</v>
      </c>
      <c r="Q33" s="190">
        <f t="shared" si="14"/>
        <v>-0.009522728679611236</v>
      </c>
    </row>
    <row r="34" spans="1:17" s="182" customFormat="1" ht="18" customHeight="1">
      <c r="A34" s="196" t="s">
        <v>242</v>
      </c>
      <c r="B34" s="195">
        <v>14702</v>
      </c>
      <c r="C34" s="191">
        <v>0</v>
      </c>
      <c r="D34" s="191">
        <f t="shared" si="0"/>
        <v>14702</v>
      </c>
      <c r="E34" s="194">
        <f t="shared" si="11"/>
        <v>0.008092107580667888</v>
      </c>
      <c r="F34" s="192">
        <v>12911</v>
      </c>
      <c r="G34" s="191">
        <v>5</v>
      </c>
      <c r="H34" s="191">
        <f>G34+F34</f>
        <v>12916</v>
      </c>
      <c r="I34" s="193">
        <f t="shared" si="12"/>
        <v>0.13827810467637036</v>
      </c>
      <c r="J34" s="192">
        <v>109361</v>
      </c>
      <c r="K34" s="191">
        <v>282</v>
      </c>
      <c r="L34" s="191">
        <f>K34+J34</f>
        <v>109643</v>
      </c>
      <c r="M34" s="193">
        <f t="shared" si="13"/>
        <v>0.008129239810090614</v>
      </c>
      <c r="N34" s="192">
        <v>101119</v>
      </c>
      <c r="O34" s="191">
        <v>928</v>
      </c>
      <c r="P34" s="191">
        <f>O34+N34</f>
        <v>102047</v>
      </c>
      <c r="Q34" s="190">
        <f t="shared" si="14"/>
        <v>0.07443628916087675</v>
      </c>
    </row>
    <row r="35" spans="1:17" s="182" customFormat="1" ht="18" customHeight="1">
      <c r="A35" s="196" t="s">
        <v>243</v>
      </c>
      <c r="B35" s="195">
        <v>14135</v>
      </c>
      <c r="C35" s="191">
        <v>24</v>
      </c>
      <c r="D35" s="191">
        <f t="shared" si="0"/>
        <v>14159</v>
      </c>
      <c r="E35" s="194">
        <f t="shared" si="11"/>
        <v>0.0077932356981823304</v>
      </c>
      <c r="F35" s="192">
        <v>11700</v>
      </c>
      <c r="G35" s="191"/>
      <c r="H35" s="191">
        <f t="shared" si="1"/>
        <v>11700</v>
      </c>
      <c r="I35" s="193">
        <f t="shared" si="12"/>
        <v>0.21017094017094018</v>
      </c>
      <c r="J35" s="192">
        <v>97468</v>
      </c>
      <c r="K35" s="191">
        <v>53</v>
      </c>
      <c r="L35" s="191">
        <f t="shared" si="2"/>
        <v>97521</v>
      </c>
      <c r="M35" s="193">
        <f t="shared" si="13"/>
        <v>0.007230480701183356</v>
      </c>
      <c r="N35" s="192">
        <v>94161</v>
      </c>
      <c r="O35" s="191">
        <v>82</v>
      </c>
      <c r="P35" s="191">
        <f t="shared" si="3"/>
        <v>94243</v>
      </c>
      <c r="Q35" s="190">
        <f t="shared" si="14"/>
        <v>0.03478242415882349</v>
      </c>
    </row>
    <row r="36" spans="1:17" s="182" customFormat="1" ht="18" customHeight="1">
      <c r="A36" s="196" t="s">
        <v>244</v>
      </c>
      <c r="B36" s="195">
        <v>10166</v>
      </c>
      <c r="C36" s="191">
        <v>1625</v>
      </c>
      <c r="D36" s="191">
        <f t="shared" si="0"/>
        <v>11791</v>
      </c>
      <c r="E36" s="194">
        <f t="shared" si="11"/>
        <v>0.006489868078061152</v>
      </c>
      <c r="F36" s="192">
        <v>11223</v>
      </c>
      <c r="G36" s="191"/>
      <c r="H36" s="191">
        <f t="shared" si="1"/>
        <v>11223</v>
      </c>
      <c r="I36" s="193">
        <f t="shared" si="12"/>
        <v>0.050610353737859715</v>
      </c>
      <c r="J36" s="192">
        <v>92481</v>
      </c>
      <c r="K36" s="191">
        <v>7407</v>
      </c>
      <c r="L36" s="191">
        <f t="shared" si="2"/>
        <v>99888</v>
      </c>
      <c r="M36" s="193">
        <f t="shared" si="13"/>
        <v>0.007405976725831391</v>
      </c>
      <c r="N36" s="192">
        <v>81733</v>
      </c>
      <c r="O36" s="191">
        <v>50</v>
      </c>
      <c r="P36" s="191">
        <f t="shared" si="3"/>
        <v>81783</v>
      </c>
      <c r="Q36" s="190">
        <f t="shared" si="14"/>
        <v>0.22137852609955622</v>
      </c>
    </row>
    <row r="37" spans="1:17" s="182" customFormat="1" ht="18" customHeight="1">
      <c r="A37" s="196" t="s">
        <v>245</v>
      </c>
      <c r="B37" s="195">
        <v>11332</v>
      </c>
      <c r="C37" s="191">
        <v>5</v>
      </c>
      <c r="D37" s="191">
        <f t="shared" si="0"/>
        <v>11337</v>
      </c>
      <c r="E37" s="194">
        <f t="shared" si="11"/>
        <v>0.006239982563054812</v>
      </c>
      <c r="F37" s="192">
        <v>9261</v>
      </c>
      <c r="G37" s="191"/>
      <c r="H37" s="191">
        <f t="shared" si="1"/>
        <v>9261</v>
      </c>
      <c r="I37" s="193">
        <f t="shared" si="12"/>
        <v>0.22416585681891799</v>
      </c>
      <c r="J37" s="192">
        <v>89144</v>
      </c>
      <c r="K37" s="191">
        <v>30</v>
      </c>
      <c r="L37" s="191">
        <f t="shared" si="2"/>
        <v>89174</v>
      </c>
      <c r="M37" s="193">
        <f t="shared" si="13"/>
        <v>0.006611610689465085</v>
      </c>
      <c r="N37" s="192">
        <v>70712</v>
      </c>
      <c r="O37" s="191">
        <v>69</v>
      </c>
      <c r="P37" s="191">
        <f t="shared" si="3"/>
        <v>70781</v>
      </c>
      <c r="Q37" s="190">
        <f t="shared" si="14"/>
        <v>0.2598578714626807</v>
      </c>
    </row>
    <row r="38" spans="1:17" s="182" customFormat="1" ht="18" customHeight="1">
      <c r="A38" s="196" t="s">
        <v>246</v>
      </c>
      <c r="B38" s="195">
        <v>9379</v>
      </c>
      <c r="C38" s="191">
        <v>122</v>
      </c>
      <c r="D38" s="191">
        <f t="shared" si="0"/>
        <v>9501</v>
      </c>
      <c r="E38" s="194">
        <f t="shared" si="11"/>
        <v>0.0052294323305622096</v>
      </c>
      <c r="F38" s="192">
        <v>6758</v>
      </c>
      <c r="G38" s="191">
        <v>87</v>
      </c>
      <c r="H38" s="191">
        <f t="shared" si="1"/>
        <v>6845</v>
      </c>
      <c r="I38" s="193">
        <f t="shared" si="12"/>
        <v>0.3880204528853177</v>
      </c>
      <c r="J38" s="192">
        <v>68313</v>
      </c>
      <c r="K38" s="191">
        <v>701</v>
      </c>
      <c r="L38" s="191">
        <f t="shared" si="2"/>
        <v>69014</v>
      </c>
      <c r="M38" s="193">
        <f t="shared" si="13"/>
        <v>0.0051168916962650935</v>
      </c>
      <c r="N38" s="192">
        <v>56639</v>
      </c>
      <c r="O38" s="191">
        <v>657</v>
      </c>
      <c r="P38" s="191">
        <f t="shared" si="3"/>
        <v>57296</v>
      </c>
      <c r="Q38" s="190">
        <f t="shared" si="14"/>
        <v>0.20451689472214474</v>
      </c>
    </row>
    <row r="39" spans="1:17" s="182" customFormat="1" ht="18" customHeight="1">
      <c r="A39" s="196" t="s">
        <v>247</v>
      </c>
      <c r="B39" s="195">
        <v>9187</v>
      </c>
      <c r="C39" s="191">
        <v>0</v>
      </c>
      <c r="D39" s="191">
        <f t="shared" si="0"/>
        <v>9187</v>
      </c>
      <c r="E39" s="194">
        <f aca="true" t="shared" si="15" ref="E39:E58">D39/$D$8</f>
        <v>0.005056604022826546</v>
      </c>
      <c r="F39" s="192">
        <v>7279</v>
      </c>
      <c r="G39" s="191">
        <v>38</v>
      </c>
      <c r="H39" s="191">
        <f t="shared" si="1"/>
        <v>7317</v>
      </c>
      <c r="I39" s="193">
        <f aca="true" t="shared" si="16" ref="I39:I58">(D39/H39-1)</f>
        <v>0.25556922235889035</v>
      </c>
      <c r="J39" s="192">
        <v>72013</v>
      </c>
      <c r="K39" s="191">
        <v>314</v>
      </c>
      <c r="L39" s="191">
        <f t="shared" si="2"/>
        <v>72327</v>
      </c>
      <c r="M39" s="193">
        <f aca="true" t="shared" si="17" ref="M39:M58">(L39/$L$8)</f>
        <v>0.00536252681652658</v>
      </c>
      <c r="N39" s="192">
        <v>49802</v>
      </c>
      <c r="O39" s="191">
        <v>54</v>
      </c>
      <c r="P39" s="191">
        <f t="shared" si="3"/>
        <v>49856</v>
      </c>
      <c r="Q39" s="190">
        <f aca="true" t="shared" si="18" ref="Q39:Q58">(L39/P39-1)</f>
        <v>0.4507180680359435</v>
      </c>
    </row>
    <row r="40" spans="1:17" s="182" customFormat="1" ht="18" customHeight="1">
      <c r="A40" s="196" t="s">
        <v>248</v>
      </c>
      <c r="B40" s="195">
        <v>8977</v>
      </c>
      <c r="C40" s="191">
        <v>10</v>
      </c>
      <c r="D40" s="191">
        <f t="shared" si="0"/>
        <v>8987</v>
      </c>
      <c r="E40" s="194">
        <f t="shared" si="15"/>
        <v>0.00494652229815415</v>
      </c>
      <c r="F40" s="192">
        <v>9673</v>
      </c>
      <c r="G40" s="191">
        <v>23</v>
      </c>
      <c r="H40" s="191">
        <f t="shared" si="1"/>
        <v>9696</v>
      </c>
      <c r="I40" s="193">
        <f t="shared" si="16"/>
        <v>-0.07312293729372932</v>
      </c>
      <c r="J40" s="192">
        <v>61923</v>
      </c>
      <c r="K40" s="191">
        <v>51</v>
      </c>
      <c r="L40" s="191">
        <f t="shared" si="2"/>
        <v>61974</v>
      </c>
      <c r="M40" s="193">
        <f t="shared" si="17"/>
        <v>0.004594926333560334</v>
      </c>
      <c r="N40" s="192">
        <v>65169</v>
      </c>
      <c r="O40" s="191">
        <v>57</v>
      </c>
      <c r="P40" s="191">
        <f t="shared" si="3"/>
        <v>65226</v>
      </c>
      <c r="Q40" s="190">
        <f t="shared" si="18"/>
        <v>-0.049857418820715704</v>
      </c>
    </row>
    <row r="41" spans="1:17" s="182" customFormat="1" ht="18" customHeight="1">
      <c r="A41" s="196" t="s">
        <v>249</v>
      </c>
      <c r="B41" s="195">
        <v>8781</v>
      </c>
      <c r="C41" s="191">
        <v>52</v>
      </c>
      <c r="D41" s="191">
        <f t="shared" si="0"/>
        <v>8833</v>
      </c>
      <c r="E41" s="194">
        <f t="shared" si="15"/>
        <v>0.004861759370156404</v>
      </c>
      <c r="F41" s="192">
        <v>9246</v>
      </c>
      <c r="G41" s="191">
        <v>81</v>
      </c>
      <c r="H41" s="191">
        <f t="shared" si="1"/>
        <v>9327</v>
      </c>
      <c r="I41" s="193">
        <f t="shared" si="16"/>
        <v>-0.05296451163289373</v>
      </c>
      <c r="J41" s="192">
        <v>65163</v>
      </c>
      <c r="K41" s="191">
        <v>318</v>
      </c>
      <c r="L41" s="191">
        <f t="shared" si="2"/>
        <v>65481</v>
      </c>
      <c r="M41" s="193">
        <f t="shared" si="17"/>
        <v>0.004854945158419083</v>
      </c>
      <c r="N41" s="192">
        <v>60097</v>
      </c>
      <c r="O41" s="191">
        <v>404</v>
      </c>
      <c r="P41" s="191">
        <f t="shared" si="3"/>
        <v>60501</v>
      </c>
      <c r="Q41" s="190">
        <f t="shared" si="18"/>
        <v>0.08231268904646205</v>
      </c>
    </row>
    <row r="42" spans="1:17" s="182" customFormat="1" ht="18" customHeight="1">
      <c r="A42" s="196" t="s">
        <v>250</v>
      </c>
      <c r="B42" s="195">
        <v>7366</v>
      </c>
      <c r="C42" s="191">
        <v>48</v>
      </c>
      <c r="D42" s="191">
        <f t="shared" si="0"/>
        <v>7414</v>
      </c>
      <c r="E42" s="194">
        <f t="shared" si="15"/>
        <v>0.004080729533605749</v>
      </c>
      <c r="F42" s="192">
        <v>13079</v>
      </c>
      <c r="G42" s="191"/>
      <c r="H42" s="191">
        <f t="shared" si="1"/>
        <v>13079</v>
      </c>
      <c r="I42" s="193">
        <f t="shared" si="16"/>
        <v>-0.4331370899915896</v>
      </c>
      <c r="J42" s="192">
        <v>69503</v>
      </c>
      <c r="K42" s="191">
        <v>130</v>
      </c>
      <c r="L42" s="191">
        <f t="shared" si="2"/>
        <v>69633</v>
      </c>
      <c r="M42" s="193">
        <f t="shared" si="17"/>
        <v>0.005162786093923366</v>
      </c>
      <c r="N42" s="192">
        <v>84519</v>
      </c>
      <c r="O42" s="191">
        <v>42</v>
      </c>
      <c r="P42" s="191">
        <f t="shared" si="3"/>
        <v>84561</v>
      </c>
      <c r="Q42" s="190">
        <f t="shared" si="18"/>
        <v>-0.17653528222230108</v>
      </c>
    </row>
    <row r="43" spans="1:17" s="182" customFormat="1" ht="18" customHeight="1">
      <c r="A43" s="196" t="s">
        <v>251</v>
      </c>
      <c r="B43" s="195">
        <v>7065</v>
      </c>
      <c r="C43" s="191">
        <v>19</v>
      </c>
      <c r="D43" s="191">
        <f t="shared" si="0"/>
        <v>7084</v>
      </c>
      <c r="E43" s="194">
        <f t="shared" si="15"/>
        <v>0.0038990946878962943</v>
      </c>
      <c r="F43" s="192">
        <v>7594</v>
      </c>
      <c r="G43" s="191">
        <v>24</v>
      </c>
      <c r="H43" s="191">
        <f t="shared" si="1"/>
        <v>7618</v>
      </c>
      <c r="I43" s="193">
        <f t="shared" si="16"/>
        <v>-0.07009713835652398</v>
      </c>
      <c r="J43" s="192">
        <v>54203</v>
      </c>
      <c r="K43" s="191">
        <v>61</v>
      </c>
      <c r="L43" s="191">
        <f t="shared" si="2"/>
        <v>54264</v>
      </c>
      <c r="M43" s="193">
        <f t="shared" si="17"/>
        <v>0.00402328529002998</v>
      </c>
      <c r="N43" s="192">
        <v>45299</v>
      </c>
      <c r="O43" s="191">
        <v>117</v>
      </c>
      <c r="P43" s="191">
        <f t="shared" si="3"/>
        <v>45416</v>
      </c>
      <c r="Q43" s="190">
        <f t="shared" si="18"/>
        <v>0.1948212083847103</v>
      </c>
    </row>
    <row r="44" spans="1:17" s="182" customFormat="1" ht="18" customHeight="1">
      <c r="A44" s="196" t="s">
        <v>252</v>
      </c>
      <c r="B44" s="195">
        <v>6365</v>
      </c>
      <c r="C44" s="191">
        <v>425</v>
      </c>
      <c r="D44" s="191">
        <f t="shared" si="0"/>
        <v>6790</v>
      </c>
      <c r="E44" s="194">
        <f t="shared" si="15"/>
        <v>0.003737274552627871</v>
      </c>
      <c r="F44" s="192">
        <v>4944</v>
      </c>
      <c r="G44" s="191">
        <v>755</v>
      </c>
      <c r="H44" s="191">
        <f t="shared" si="1"/>
        <v>5699</v>
      </c>
      <c r="I44" s="193">
        <f t="shared" si="16"/>
        <v>0.19143709422705735</v>
      </c>
      <c r="J44" s="192">
        <v>34003</v>
      </c>
      <c r="K44" s="191">
        <v>3388</v>
      </c>
      <c r="L44" s="191">
        <f t="shared" si="2"/>
        <v>37391</v>
      </c>
      <c r="M44" s="193">
        <f t="shared" si="17"/>
        <v>0.002772273704104212</v>
      </c>
      <c r="N44" s="192">
        <v>29434</v>
      </c>
      <c r="O44" s="191">
        <v>4696</v>
      </c>
      <c r="P44" s="191">
        <f t="shared" si="3"/>
        <v>34130</v>
      </c>
      <c r="Q44" s="190">
        <f t="shared" si="18"/>
        <v>0.09554644008203916</v>
      </c>
    </row>
    <row r="45" spans="1:17" s="182" customFormat="1" ht="18" customHeight="1">
      <c r="A45" s="196" t="s">
        <v>253</v>
      </c>
      <c r="B45" s="195">
        <v>6711</v>
      </c>
      <c r="C45" s="191">
        <v>6</v>
      </c>
      <c r="D45" s="191">
        <f t="shared" si="0"/>
        <v>6717</v>
      </c>
      <c r="E45" s="194">
        <f t="shared" si="15"/>
        <v>0.003697094723122446</v>
      </c>
      <c r="F45" s="192">
        <v>5838</v>
      </c>
      <c r="G45" s="191">
        <v>177</v>
      </c>
      <c r="H45" s="191">
        <f t="shared" si="1"/>
        <v>6015</v>
      </c>
      <c r="I45" s="193">
        <f t="shared" si="16"/>
        <v>0.11670822942643388</v>
      </c>
      <c r="J45" s="192">
        <v>53427</v>
      </c>
      <c r="K45" s="191">
        <v>152</v>
      </c>
      <c r="L45" s="191">
        <f t="shared" si="2"/>
        <v>53579</v>
      </c>
      <c r="M45" s="193">
        <f t="shared" si="17"/>
        <v>0.003972497467096349</v>
      </c>
      <c r="N45" s="192">
        <v>43246</v>
      </c>
      <c r="O45" s="191">
        <v>385</v>
      </c>
      <c r="P45" s="191">
        <f t="shared" si="3"/>
        <v>43631</v>
      </c>
      <c r="Q45" s="190">
        <f t="shared" si="18"/>
        <v>0.22800302537186856</v>
      </c>
    </row>
    <row r="46" spans="1:17" s="182" customFormat="1" ht="18" customHeight="1">
      <c r="A46" s="196" t="s">
        <v>254</v>
      </c>
      <c r="B46" s="195">
        <v>6211</v>
      </c>
      <c r="C46" s="191">
        <v>29</v>
      </c>
      <c r="D46" s="191">
        <f t="shared" si="0"/>
        <v>6240</v>
      </c>
      <c r="E46" s="194">
        <f t="shared" si="15"/>
        <v>0.00343454980977878</v>
      </c>
      <c r="F46" s="192">
        <v>6562</v>
      </c>
      <c r="G46" s="191">
        <v>14</v>
      </c>
      <c r="H46" s="191">
        <f t="shared" si="1"/>
        <v>6576</v>
      </c>
      <c r="I46" s="193">
        <f t="shared" si="16"/>
        <v>-0.051094890510948954</v>
      </c>
      <c r="J46" s="192">
        <v>48820</v>
      </c>
      <c r="K46" s="191">
        <v>308</v>
      </c>
      <c r="L46" s="191">
        <f t="shared" si="2"/>
        <v>49128</v>
      </c>
      <c r="M46" s="193">
        <f t="shared" si="17"/>
        <v>0.003642487832238553</v>
      </c>
      <c r="N46" s="192">
        <v>49898</v>
      </c>
      <c r="O46" s="191">
        <v>694</v>
      </c>
      <c r="P46" s="191">
        <f t="shared" si="3"/>
        <v>50592</v>
      </c>
      <c r="Q46" s="190">
        <f t="shared" si="18"/>
        <v>-0.028937381404174567</v>
      </c>
    </row>
    <row r="47" spans="1:17" s="182" customFormat="1" ht="18" customHeight="1">
      <c r="A47" s="196" t="s">
        <v>255</v>
      </c>
      <c r="B47" s="195">
        <v>6171</v>
      </c>
      <c r="C47" s="191">
        <v>0</v>
      </c>
      <c r="D47" s="191">
        <f t="shared" si="0"/>
        <v>6171</v>
      </c>
      <c r="E47" s="194">
        <f t="shared" si="15"/>
        <v>0.0033965716147668027</v>
      </c>
      <c r="F47" s="192">
        <v>5868</v>
      </c>
      <c r="G47" s="191">
        <v>277</v>
      </c>
      <c r="H47" s="191">
        <f t="shared" si="1"/>
        <v>6145</v>
      </c>
      <c r="I47" s="193">
        <f t="shared" si="16"/>
        <v>0.0042310821806346155</v>
      </c>
      <c r="J47" s="192">
        <v>45574</v>
      </c>
      <c r="K47" s="191">
        <v>192</v>
      </c>
      <c r="L47" s="191">
        <f t="shared" si="2"/>
        <v>45766</v>
      </c>
      <c r="M47" s="193">
        <f t="shared" si="17"/>
        <v>0.0033932197144241494</v>
      </c>
      <c r="N47" s="192">
        <v>47080</v>
      </c>
      <c r="O47" s="191">
        <v>423</v>
      </c>
      <c r="P47" s="191">
        <f t="shared" si="3"/>
        <v>47503</v>
      </c>
      <c r="Q47" s="190">
        <f t="shared" si="18"/>
        <v>-0.03656611161400336</v>
      </c>
    </row>
    <row r="48" spans="1:17" s="182" customFormat="1" ht="18" customHeight="1">
      <c r="A48" s="196" t="s">
        <v>256</v>
      </c>
      <c r="B48" s="195">
        <v>5984</v>
      </c>
      <c r="C48" s="191">
        <v>37</v>
      </c>
      <c r="D48" s="191">
        <f t="shared" si="0"/>
        <v>6021</v>
      </c>
      <c r="E48" s="194">
        <f t="shared" si="15"/>
        <v>0.0033140103212625054</v>
      </c>
      <c r="F48" s="192">
        <v>6505</v>
      </c>
      <c r="G48" s="191">
        <v>75</v>
      </c>
      <c r="H48" s="191">
        <f t="shared" si="1"/>
        <v>6580</v>
      </c>
      <c r="I48" s="193">
        <f t="shared" si="16"/>
        <v>-0.08495440729483283</v>
      </c>
      <c r="J48" s="192">
        <v>46832</v>
      </c>
      <c r="K48" s="191">
        <v>183</v>
      </c>
      <c r="L48" s="191">
        <f t="shared" si="2"/>
        <v>47015</v>
      </c>
      <c r="M48" s="193">
        <f t="shared" si="17"/>
        <v>0.003485824080619923</v>
      </c>
      <c r="N48" s="192">
        <v>47492</v>
      </c>
      <c r="O48" s="191">
        <v>481</v>
      </c>
      <c r="P48" s="191">
        <f t="shared" si="3"/>
        <v>47973</v>
      </c>
      <c r="Q48" s="190">
        <f t="shared" si="18"/>
        <v>-0.019969566214328882</v>
      </c>
    </row>
    <row r="49" spans="1:17" s="182" customFormat="1" ht="18" customHeight="1">
      <c r="A49" s="461" t="s">
        <v>257</v>
      </c>
      <c r="B49" s="462">
        <v>2379</v>
      </c>
      <c r="C49" s="463">
        <v>3561</v>
      </c>
      <c r="D49" s="463">
        <f t="shared" si="0"/>
        <v>5940</v>
      </c>
      <c r="E49" s="464">
        <f t="shared" si="15"/>
        <v>0.0032694272227701848</v>
      </c>
      <c r="F49" s="465">
        <v>3586</v>
      </c>
      <c r="G49" s="463">
        <v>1650</v>
      </c>
      <c r="H49" s="463">
        <f t="shared" si="1"/>
        <v>5236</v>
      </c>
      <c r="I49" s="466">
        <f t="shared" si="16"/>
        <v>0.134453781512605</v>
      </c>
      <c r="J49" s="465">
        <v>17855</v>
      </c>
      <c r="K49" s="463">
        <v>23361</v>
      </c>
      <c r="L49" s="463">
        <f t="shared" si="2"/>
        <v>41216</v>
      </c>
      <c r="M49" s="466">
        <f t="shared" si="17"/>
        <v>0.003055869941653318</v>
      </c>
      <c r="N49" s="465">
        <v>14539</v>
      </c>
      <c r="O49" s="463">
        <v>17516</v>
      </c>
      <c r="P49" s="463">
        <f t="shared" si="3"/>
        <v>32055</v>
      </c>
      <c r="Q49" s="467">
        <f t="shared" si="18"/>
        <v>0.2857900483543909</v>
      </c>
    </row>
    <row r="50" spans="1:17" s="182" customFormat="1" ht="18" customHeight="1">
      <c r="A50" s="196" t="s">
        <v>258</v>
      </c>
      <c r="B50" s="195">
        <v>5791</v>
      </c>
      <c r="C50" s="191">
        <v>11</v>
      </c>
      <c r="D50" s="191">
        <f t="shared" si="0"/>
        <v>5802</v>
      </c>
      <c r="E50" s="194">
        <f t="shared" si="15"/>
        <v>0.003193470832746231</v>
      </c>
      <c r="F50" s="192">
        <v>5275</v>
      </c>
      <c r="G50" s="191">
        <v>7</v>
      </c>
      <c r="H50" s="191">
        <f t="shared" si="1"/>
        <v>5282</v>
      </c>
      <c r="I50" s="193">
        <f t="shared" si="16"/>
        <v>0.09844755774327907</v>
      </c>
      <c r="J50" s="192">
        <v>46317</v>
      </c>
      <c r="K50" s="191">
        <v>68</v>
      </c>
      <c r="L50" s="191">
        <f t="shared" si="2"/>
        <v>46385</v>
      </c>
      <c r="M50" s="193">
        <f t="shared" si="17"/>
        <v>0.0034391141120824233</v>
      </c>
      <c r="N50" s="192">
        <v>45732</v>
      </c>
      <c r="O50" s="191">
        <v>74</v>
      </c>
      <c r="P50" s="191">
        <f t="shared" si="3"/>
        <v>45806</v>
      </c>
      <c r="Q50" s="190">
        <f t="shared" si="18"/>
        <v>0.012640265467406042</v>
      </c>
    </row>
    <row r="51" spans="1:17" s="182" customFormat="1" ht="18" customHeight="1">
      <c r="A51" s="196" t="s">
        <v>259</v>
      </c>
      <c r="B51" s="195">
        <v>2227</v>
      </c>
      <c r="C51" s="191">
        <v>3169</v>
      </c>
      <c r="D51" s="191">
        <f t="shared" si="0"/>
        <v>5396</v>
      </c>
      <c r="E51" s="194">
        <f t="shared" si="15"/>
        <v>0.002970004931661265</v>
      </c>
      <c r="F51" s="192">
        <v>3077</v>
      </c>
      <c r="G51" s="191">
        <v>38</v>
      </c>
      <c r="H51" s="191">
        <f t="shared" si="1"/>
        <v>3115</v>
      </c>
      <c r="I51" s="193">
        <f t="shared" si="16"/>
        <v>0.7322632423756019</v>
      </c>
      <c r="J51" s="192">
        <v>19996</v>
      </c>
      <c r="K51" s="191">
        <v>30601</v>
      </c>
      <c r="L51" s="191">
        <f t="shared" si="2"/>
        <v>50597</v>
      </c>
      <c r="M51" s="193">
        <f t="shared" si="17"/>
        <v>0.00375140361601885</v>
      </c>
      <c r="N51" s="192">
        <v>21921</v>
      </c>
      <c r="O51" s="191">
        <v>14870</v>
      </c>
      <c r="P51" s="191">
        <f t="shared" si="3"/>
        <v>36791</v>
      </c>
      <c r="Q51" s="190">
        <f t="shared" si="18"/>
        <v>0.375254817754342</v>
      </c>
    </row>
    <row r="52" spans="1:17" s="182" customFormat="1" ht="18" customHeight="1">
      <c r="A52" s="196" t="s">
        <v>260</v>
      </c>
      <c r="B52" s="195">
        <v>5261</v>
      </c>
      <c r="C52" s="191">
        <v>56</v>
      </c>
      <c r="D52" s="191">
        <f t="shared" si="0"/>
        <v>5317</v>
      </c>
      <c r="E52" s="194">
        <f t="shared" si="15"/>
        <v>0.002926522650415669</v>
      </c>
      <c r="F52" s="192">
        <v>4773</v>
      </c>
      <c r="G52" s="191">
        <v>38</v>
      </c>
      <c r="H52" s="191">
        <f t="shared" si="1"/>
        <v>4811</v>
      </c>
      <c r="I52" s="193">
        <f t="shared" si="16"/>
        <v>0.10517563916025785</v>
      </c>
      <c r="J52" s="192">
        <v>45062</v>
      </c>
      <c r="K52" s="191">
        <v>351</v>
      </c>
      <c r="L52" s="191">
        <f t="shared" si="2"/>
        <v>45413</v>
      </c>
      <c r="M52" s="193">
        <f t="shared" si="17"/>
        <v>0.003367047303481709</v>
      </c>
      <c r="N52" s="192">
        <v>41535</v>
      </c>
      <c r="O52" s="191">
        <v>683</v>
      </c>
      <c r="P52" s="191">
        <f t="shared" si="3"/>
        <v>42218</v>
      </c>
      <c r="Q52" s="190">
        <f t="shared" si="18"/>
        <v>0.07567862049362839</v>
      </c>
    </row>
    <row r="53" spans="1:17" s="182" customFormat="1" ht="18" customHeight="1">
      <c r="A53" s="196" t="s">
        <v>261</v>
      </c>
      <c r="B53" s="195">
        <v>5074</v>
      </c>
      <c r="C53" s="191">
        <v>7</v>
      </c>
      <c r="D53" s="191">
        <f t="shared" si="0"/>
        <v>5081</v>
      </c>
      <c r="E53" s="194">
        <f t="shared" si="15"/>
        <v>0.0027966262153022404</v>
      </c>
      <c r="F53" s="192">
        <v>5386</v>
      </c>
      <c r="G53" s="191"/>
      <c r="H53" s="191">
        <f t="shared" si="1"/>
        <v>5386</v>
      </c>
      <c r="I53" s="193">
        <f t="shared" si="16"/>
        <v>-0.056628295581136245</v>
      </c>
      <c r="J53" s="192">
        <v>37524</v>
      </c>
      <c r="K53" s="191">
        <v>60</v>
      </c>
      <c r="L53" s="191">
        <f t="shared" si="2"/>
        <v>37584</v>
      </c>
      <c r="M53" s="193">
        <f t="shared" si="17"/>
        <v>0.0027865832658942715</v>
      </c>
      <c r="N53" s="192">
        <v>41136</v>
      </c>
      <c r="O53" s="191">
        <v>154</v>
      </c>
      <c r="P53" s="191">
        <f t="shared" si="3"/>
        <v>41290</v>
      </c>
      <c r="Q53" s="190">
        <f t="shared" si="18"/>
        <v>-0.08975538871397437</v>
      </c>
    </row>
    <row r="54" spans="1:17" s="182" customFormat="1" ht="18" customHeight="1">
      <c r="A54" s="461" t="s">
        <v>262</v>
      </c>
      <c r="B54" s="462">
        <v>4079</v>
      </c>
      <c r="C54" s="463">
        <v>40</v>
      </c>
      <c r="D54" s="463">
        <f t="shared" si="0"/>
        <v>4119</v>
      </c>
      <c r="E54" s="464">
        <f t="shared" si="15"/>
        <v>0.0022671331196280117</v>
      </c>
      <c r="F54" s="465">
        <v>3195</v>
      </c>
      <c r="G54" s="463">
        <v>269</v>
      </c>
      <c r="H54" s="463">
        <f t="shared" si="1"/>
        <v>3464</v>
      </c>
      <c r="I54" s="466">
        <f t="shared" si="16"/>
        <v>0.1890877598152425</v>
      </c>
      <c r="J54" s="465">
        <v>27421</v>
      </c>
      <c r="K54" s="463">
        <v>377</v>
      </c>
      <c r="L54" s="463">
        <f t="shared" si="2"/>
        <v>27798</v>
      </c>
      <c r="M54" s="466">
        <f t="shared" si="17"/>
        <v>0.002061021754611775</v>
      </c>
      <c r="N54" s="465">
        <v>22583</v>
      </c>
      <c r="O54" s="463">
        <v>763</v>
      </c>
      <c r="P54" s="463">
        <f t="shared" si="3"/>
        <v>23346</v>
      </c>
      <c r="Q54" s="467">
        <f t="shared" si="18"/>
        <v>0.1906964790542276</v>
      </c>
    </row>
    <row r="55" spans="1:17" s="182" customFormat="1" ht="18" customHeight="1">
      <c r="A55" s="196" t="s">
        <v>263</v>
      </c>
      <c r="B55" s="195">
        <v>3583</v>
      </c>
      <c r="C55" s="191">
        <v>12</v>
      </c>
      <c r="D55" s="191">
        <f t="shared" si="0"/>
        <v>3595</v>
      </c>
      <c r="E55" s="194">
        <f t="shared" si="15"/>
        <v>0.0019787190009863324</v>
      </c>
      <c r="F55" s="192">
        <v>3130</v>
      </c>
      <c r="G55" s="191">
        <v>37</v>
      </c>
      <c r="H55" s="191">
        <f t="shared" si="1"/>
        <v>3167</v>
      </c>
      <c r="I55" s="193">
        <f t="shared" si="16"/>
        <v>0.13514366908746456</v>
      </c>
      <c r="J55" s="192">
        <v>26816</v>
      </c>
      <c r="K55" s="191">
        <v>263</v>
      </c>
      <c r="L55" s="191">
        <f t="shared" si="2"/>
        <v>27079</v>
      </c>
      <c r="M55" s="193">
        <f t="shared" si="17"/>
        <v>0.0020077130762332636</v>
      </c>
      <c r="N55" s="192">
        <v>24812</v>
      </c>
      <c r="O55" s="191">
        <v>301</v>
      </c>
      <c r="P55" s="191">
        <f t="shared" si="3"/>
        <v>25113</v>
      </c>
      <c r="Q55" s="190">
        <f t="shared" si="18"/>
        <v>0.07828614661728994</v>
      </c>
    </row>
    <row r="56" spans="1:17" s="182" customFormat="1" ht="18" customHeight="1">
      <c r="A56" s="461" t="s">
        <v>264</v>
      </c>
      <c r="B56" s="462">
        <v>3245</v>
      </c>
      <c r="C56" s="463">
        <v>14</v>
      </c>
      <c r="D56" s="463">
        <f t="shared" si="0"/>
        <v>3259</v>
      </c>
      <c r="E56" s="464">
        <f t="shared" si="15"/>
        <v>0.0017937817035367056</v>
      </c>
      <c r="F56" s="465">
        <v>2140</v>
      </c>
      <c r="G56" s="463">
        <v>196</v>
      </c>
      <c r="H56" s="463">
        <f t="shared" si="1"/>
        <v>2336</v>
      </c>
      <c r="I56" s="466">
        <f t="shared" si="16"/>
        <v>0.3951198630136987</v>
      </c>
      <c r="J56" s="465">
        <v>23879</v>
      </c>
      <c r="K56" s="463">
        <v>136</v>
      </c>
      <c r="L56" s="463">
        <f t="shared" si="2"/>
        <v>24015</v>
      </c>
      <c r="M56" s="466">
        <f t="shared" si="17"/>
        <v>0.0017805395149651695</v>
      </c>
      <c r="N56" s="465">
        <v>20634</v>
      </c>
      <c r="O56" s="463">
        <v>302</v>
      </c>
      <c r="P56" s="463">
        <f t="shared" si="3"/>
        <v>20936</v>
      </c>
      <c r="Q56" s="467">
        <f t="shared" si="18"/>
        <v>0.14706725257928932</v>
      </c>
    </row>
    <row r="57" spans="1:17" s="182" customFormat="1" ht="18" customHeight="1">
      <c r="A57" s="196" t="s">
        <v>265</v>
      </c>
      <c r="B57" s="195">
        <v>2227</v>
      </c>
      <c r="C57" s="191">
        <v>0</v>
      </c>
      <c r="D57" s="191">
        <f t="shared" si="0"/>
        <v>2227</v>
      </c>
      <c r="E57" s="194">
        <f t="shared" si="15"/>
        <v>0.0012257600042271382</v>
      </c>
      <c r="F57" s="192"/>
      <c r="G57" s="191">
        <v>1</v>
      </c>
      <c r="H57" s="191">
        <f t="shared" si="1"/>
        <v>1</v>
      </c>
      <c r="I57" s="193">
        <f t="shared" si="16"/>
        <v>2226</v>
      </c>
      <c r="J57" s="192">
        <v>11315</v>
      </c>
      <c r="K57" s="191">
        <v>25</v>
      </c>
      <c r="L57" s="191">
        <f t="shared" si="2"/>
        <v>11340</v>
      </c>
      <c r="M57" s="193">
        <f t="shared" si="17"/>
        <v>0.0008407794336749957</v>
      </c>
      <c r="N57" s="192">
        <v>11133</v>
      </c>
      <c r="O57" s="191">
        <v>79</v>
      </c>
      <c r="P57" s="191">
        <f t="shared" si="3"/>
        <v>11212</v>
      </c>
      <c r="Q57" s="190">
        <f t="shared" si="18"/>
        <v>0.011416339636104222</v>
      </c>
    </row>
    <row r="58" spans="1:17" s="182" customFormat="1" ht="18" customHeight="1" thickBot="1">
      <c r="A58" s="189" t="s">
        <v>266</v>
      </c>
      <c r="B58" s="188">
        <v>176099</v>
      </c>
      <c r="C58" s="184">
        <v>42148</v>
      </c>
      <c r="D58" s="184">
        <f t="shared" si="0"/>
        <v>218247</v>
      </c>
      <c r="E58" s="187">
        <f t="shared" si="15"/>
        <v>0.12012503082288291</v>
      </c>
      <c r="F58" s="185">
        <v>168637</v>
      </c>
      <c r="G58" s="184">
        <v>42864</v>
      </c>
      <c r="H58" s="184">
        <f t="shared" si="1"/>
        <v>211501</v>
      </c>
      <c r="I58" s="186">
        <f t="shared" si="16"/>
        <v>0.03189583027976228</v>
      </c>
      <c r="J58" s="185">
        <v>1288393</v>
      </c>
      <c r="K58" s="184">
        <v>322550</v>
      </c>
      <c r="L58" s="184">
        <f t="shared" si="2"/>
        <v>1610943</v>
      </c>
      <c r="M58" s="186">
        <f t="shared" si="17"/>
        <v>0.11943983626302457</v>
      </c>
      <c r="N58" s="185">
        <v>1240955</v>
      </c>
      <c r="O58" s="184">
        <v>306771</v>
      </c>
      <c r="P58" s="184">
        <f t="shared" si="3"/>
        <v>1547726</v>
      </c>
      <c r="Q58" s="183">
        <f t="shared" si="18"/>
        <v>0.04084508498274242</v>
      </c>
    </row>
    <row r="59" ht="15" thickTop="1">
      <c r="A59" s="116" t="s">
        <v>49</v>
      </c>
    </row>
    <row r="60" ht="14.25" customHeight="1">
      <c r="A60" s="89" t="s">
        <v>48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59:Q65536 I59:I65536 I3 Q3">
    <cfRule type="cellIs" priority="2" dxfId="93" operator="lessThan" stopIfTrue="1">
      <formula>0</formula>
    </cfRule>
  </conditionalFormatting>
  <conditionalFormatting sqref="Q8:Q58 I8:I58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Agosto 2014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2014-10-17T14:33:34Z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AEVVZYF6TF2M-634-582</vt:lpwstr>
  </property>
  <property fmtid="{D5CDD505-2E9C-101B-9397-08002B2CF9AE}" pid="3" name="_dlc_DocIdItemGuid">
    <vt:lpwstr>be05c9a2-e8e5-4acd-b95a-2a17a066f7cc</vt:lpwstr>
  </property>
  <property fmtid="{D5CDD505-2E9C-101B-9397-08002B2CF9AE}" pid="4" name="_dlc_DocIdUrl">
    <vt:lpwstr>http://www.aerocivil.gov.co/AAeronautica/Estadisticas/TAereo/EOperacionales/BolPubAnte/_layouts/DocIdRedir.aspx?ID=AEVVZYF6TF2M-634-582, AEVVZYF6TF2M-634-582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137.000000000000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2014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